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peruser\Desktop\ДОКУМЕНТЫ\2025\ЛНА\"/>
    </mc:Choice>
  </mc:AlternateContent>
  <xr:revisionPtr revIDLastSave="0" documentId="13_ncr:1_{95F463AB-2993-47C1-90DA-A540B4575251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РАСПИСАНИЕ на 01.01.25" sheetId="2" r:id="rId1"/>
  </sheets>
  <externalReferences>
    <externalReference r:id="rId2"/>
  </externalReferences>
  <definedNames>
    <definedName name="_xlnm._FilterDatabase" localSheetId="0" hidden="1">'РАСПИСАНИЕ на 01.01.25'!$B$18:$AA$18</definedName>
    <definedName name="_xlnm.Print_Area" localSheetId="0">'РАСПИСАНИЕ на 01.01.25'!$A$2:$AD$177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2" i="2" l="1"/>
  <c r="Z171" i="2"/>
  <c r="AA171" i="2" s="1"/>
  <c r="AB169" i="2"/>
  <c r="AB172" i="2" s="1"/>
  <c r="E169" i="2"/>
  <c r="AB164" i="2"/>
  <c r="E164" i="2"/>
  <c r="AB159" i="2"/>
  <c r="E159" i="2"/>
  <c r="AB154" i="2"/>
  <c r="AA154" i="2"/>
  <c r="Z154" i="2"/>
  <c r="E154" i="2"/>
  <c r="Z153" i="2"/>
  <c r="AA153" i="2" s="1"/>
  <c r="AA152" i="2"/>
  <c r="Z152" i="2"/>
  <c r="AB151" i="2"/>
  <c r="E151" i="2"/>
  <c r="AB148" i="2"/>
  <c r="E148" i="2"/>
  <c r="AB140" i="2"/>
  <c r="E140" i="2"/>
  <c r="Z136" i="2"/>
  <c r="Z140" i="2" s="1"/>
  <c r="AB134" i="2"/>
  <c r="E134" i="2"/>
  <c r="AB130" i="2"/>
  <c r="E130" i="2"/>
  <c r="E126" i="2"/>
  <c r="AB123" i="2"/>
  <c r="E123" i="2"/>
  <c r="D119" i="2"/>
  <c r="AB118" i="2"/>
  <c r="Z118" i="2"/>
  <c r="W118" i="2"/>
  <c r="Z117" i="2"/>
  <c r="T117" i="2"/>
  <c r="Q117" i="2"/>
  <c r="N117" i="2"/>
  <c r="L117" i="2"/>
  <c r="K117" i="2"/>
  <c r="G117" i="2"/>
  <c r="H117" i="2" s="1"/>
  <c r="AA117" i="2" s="1"/>
  <c r="Z116" i="2"/>
  <c r="T116" i="2"/>
  <c r="AA116" i="2" s="1"/>
  <c r="Q116" i="2"/>
  <c r="N116" i="2"/>
  <c r="L116" i="2"/>
  <c r="K116" i="2"/>
  <c r="H116" i="2"/>
  <c r="F116" i="2"/>
  <c r="AB115" i="2"/>
  <c r="AB126" i="2" s="1"/>
  <c r="E115" i="2"/>
  <c r="AB112" i="2"/>
  <c r="E112" i="2"/>
  <c r="D109" i="2"/>
  <c r="E107" i="2"/>
  <c r="AB101" i="2"/>
  <c r="E101" i="2"/>
  <c r="E95" i="2"/>
  <c r="AB90" i="2"/>
  <c r="E90" i="2"/>
  <c r="AB87" i="2"/>
  <c r="E87" i="2"/>
  <c r="AB84" i="2"/>
  <c r="E84" i="2"/>
  <c r="D84" i="2"/>
  <c r="AB82" i="2"/>
  <c r="E82" i="2"/>
  <c r="AB77" i="2"/>
  <c r="E77" i="2"/>
  <c r="AB70" i="2"/>
  <c r="E70" i="2"/>
  <c r="AB64" i="2"/>
  <c r="E64" i="2"/>
  <c r="AB59" i="2"/>
  <c r="E59" i="2"/>
  <c r="E55" i="2"/>
  <c r="AB51" i="2"/>
  <c r="E51" i="2"/>
  <c r="AB49" i="2"/>
  <c r="E49" i="2"/>
  <c r="AB46" i="2"/>
  <c r="E46" i="2"/>
  <c r="AB40" i="2"/>
  <c r="Q40" i="2"/>
  <c r="N40" i="2"/>
  <c r="K40" i="2"/>
  <c r="X39" i="2"/>
  <c r="Z39" i="2" s="1"/>
  <c r="AA39" i="2" s="1"/>
  <c r="W39" i="2"/>
  <c r="V39" i="2"/>
  <c r="U39" i="2"/>
  <c r="T39" i="2"/>
  <c r="H39" i="2"/>
  <c r="G39" i="2"/>
  <c r="F39" i="2"/>
  <c r="Z38" i="2"/>
  <c r="Z40" i="2" s="1"/>
  <c r="V38" i="2"/>
  <c r="U38" i="2"/>
  <c r="W38" i="2" s="1"/>
  <c r="W40" i="2" s="1"/>
  <c r="T38" i="2"/>
  <c r="T40" i="2" s="1"/>
  <c r="G38" i="2"/>
  <c r="F38" i="2"/>
  <c r="H38" i="2" s="1"/>
  <c r="H40" i="2" s="1"/>
  <c r="AB36" i="2"/>
  <c r="E36" i="2"/>
  <c r="AB26" i="2"/>
  <c r="E26" i="2"/>
  <c r="D26" i="2"/>
  <c r="AB22" i="2"/>
  <c r="E22" i="2"/>
  <c r="D22" i="2"/>
  <c r="E40" i="2" l="1"/>
  <c r="AA118" i="2"/>
  <c r="T118" i="2"/>
  <c r="E118" i="2" s="1"/>
  <c r="AA38" i="2"/>
  <c r="AA40" i="2" s="1"/>
  <c r="AA136" i="2"/>
  <c r="AA140" i="2" s="1"/>
</calcChain>
</file>

<file path=xl/sharedStrings.xml><?xml version="1.0" encoding="utf-8"?>
<sst xmlns="http://schemas.openxmlformats.org/spreadsheetml/2006/main" count="394" uniqueCount="151">
  <si>
    <t>Приложение 2</t>
  </si>
  <si>
    <t>УТВЕРЖДЕНО</t>
  </si>
  <si>
    <t>приказом муниципального казённого учреждения</t>
  </si>
  <si>
    <t>дополнительного образования спортивной школы</t>
  </si>
  <si>
    <t>"Олимп" Апшеронского района</t>
  </si>
  <si>
    <t>от 28.12.2024 г. № 231</t>
  </si>
  <si>
    <t>Расписание учебно-тренировочных занятий МКУ ДО СШ "Олимп" на 2025 год</t>
  </si>
  <si>
    <t>№ п/п</t>
  </si>
  <si>
    <t>Ф.И.О. тренера-преподавателя</t>
  </si>
  <si>
    <t>Группа</t>
  </si>
  <si>
    <t>Кол-во часов в неделю</t>
  </si>
  <si>
    <t>Расписание по дням недели</t>
  </si>
  <si>
    <t>Место проведения</t>
  </si>
  <si>
    <t>Понедельник</t>
  </si>
  <si>
    <t>Часов в день</t>
  </si>
  <si>
    <t>Вторник</t>
  </si>
  <si>
    <t>Среда</t>
  </si>
  <si>
    <t>Четверг</t>
  </si>
  <si>
    <t>Пятница</t>
  </si>
  <si>
    <t>Суббота</t>
  </si>
  <si>
    <t>Воскресенье</t>
  </si>
  <si>
    <t>часов в неделю</t>
  </si>
  <si>
    <t>6</t>
  </si>
  <si>
    <t>7</t>
  </si>
  <si>
    <t>8</t>
  </si>
  <si>
    <t>9</t>
  </si>
  <si>
    <t>10</t>
  </si>
  <si>
    <t>11</t>
  </si>
  <si>
    <t>БОКС</t>
  </si>
  <si>
    <t>1.</t>
  </si>
  <si>
    <t>Крбашян А.В</t>
  </si>
  <si>
    <t>СОР</t>
  </si>
  <si>
    <t>Зал единоборств "Олимп"</t>
  </si>
  <si>
    <t>НП-1</t>
  </si>
  <si>
    <t>2.</t>
  </si>
  <si>
    <t>Крбашян Г.В</t>
  </si>
  <si>
    <t>НП-3</t>
  </si>
  <si>
    <t>ТЭ-1</t>
  </si>
  <si>
    <t>ТЭ-2</t>
  </si>
  <si>
    <t>ВЕЛОСИПЕДНЫЙ СПОРТ</t>
  </si>
  <si>
    <t>Фатеева Е.В.</t>
  </si>
  <si>
    <t>Занятия  согласно утверждённого маршрута; спортивный зал "Лессельмаш"</t>
  </si>
  <si>
    <t>НП-2</t>
  </si>
  <si>
    <t>часов в день</t>
  </si>
  <si>
    <t>3.</t>
  </si>
  <si>
    <t>Лебединец Р.В.</t>
  </si>
  <si>
    <t>Согласно маршрута, Спортивный зал "Лессельмаш"</t>
  </si>
  <si>
    <t>ВОЛЕЙБОЛ</t>
  </si>
  <si>
    <t>4.</t>
  </si>
  <si>
    <t>Зубков И.В.</t>
  </si>
  <si>
    <t>СОР-1</t>
  </si>
  <si>
    <t>Спортивный зал МБОУСОШ №18</t>
  </si>
  <si>
    <t>СОР-2</t>
  </si>
  <si>
    <t>Ф.И.О. тренера</t>
  </si>
  <si>
    <t>5.</t>
  </si>
  <si>
    <t>Скрицкий А.В.</t>
  </si>
  <si>
    <t>Спортивный зал МБОУСОШ №30</t>
  </si>
  <si>
    <t>ТЭ-3</t>
  </si>
  <si>
    <t>ВОСТОЧНОЕ БОЕВОЕ ЕДИНОБОРСТВО (ВЬЕТ ВО ДАО)</t>
  </si>
  <si>
    <t>6.</t>
  </si>
  <si>
    <t>Гунько Е.О.</t>
  </si>
  <si>
    <t>7.</t>
  </si>
  <si>
    <t>Погибельный Ю.И.</t>
  </si>
  <si>
    <t>EVA, ул.Спорта, 45</t>
  </si>
  <si>
    <t>8.</t>
  </si>
  <si>
    <t>Торуа А.П.</t>
  </si>
  <si>
    <t>ДЗЮДО</t>
  </si>
  <si>
    <t>9.</t>
  </si>
  <si>
    <t>Чураков Ю.Р.</t>
  </si>
  <si>
    <t xml:space="preserve"> Зал борьбы РДК, Зал единоборств "Олимп"</t>
  </si>
  <si>
    <t>КИОКУСИНКАЙ</t>
  </si>
  <si>
    <t>10.</t>
  </si>
  <si>
    <t>Антонов Д.П.</t>
  </si>
  <si>
    <t>МКУ АР "ЦРС"</t>
  </si>
  <si>
    <t xml:space="preserve"> ЛЁГКАЯ АТЛЕТИКА
</t>
  </si>
  <si>
    <t>11.</t>
  </si>
  <si>
    <r>
      <t xml:space="preserve"> </t>
    </r>
    <r>
      <rPr>
        <b/>
        <sz val="11"/>
        <rFont val="Times New Roman"/>
        <family val="1"/>
        <charset val="204"/>
      </rPr>
      <t>Руди Л.С</t>
    </r>
  </si>
  <si>
    <t>Стадион "Труд" / Зал единоборств "Олимп"</t>
  </si>
  <si>
    <t>ТЭ-4</t>
  </si>
  <si>
    <t>12.</t>
  </si>
  <si>
    <t>Шинкарева А.В.</t>
  </si>
  <si>
    <t>НАСТОЛЬНЫЙ ТЕННИС</t>
  </si>
  <si>
    <t>13.</t>
  </si>
  <si>
    <t>Деманов Д.В.</t>
  </si>
  <si>
    <t>14.</t>
  </si>
  <si>
    <t>Деманова Е.Б.</t>
  </si>
  <si>
    <t>САМБО</t>
  </si>
  <si>
    <t>15.</t>
  </si>
  <si>
    <t>16.</t>
  </si>
  <si>
    <t>Лаврушин А.А.</t>
  </si>
  <si>
    <t>Спортивный зал МБОУСОШ №10</t>
  </si>
  <si>
    <t xml:space="preserve">    СПОРТИВНАЯ БОРЬБА (ВОЛЬНАЯ)</t>
  </si>
  <si>
    <t>17.</t>
  </si>
  <si>
    <t>Абян С.Л.</t>
  </si>
  <si>
    <t>Зал борьбы ул.Комарова,76</t>
  </si>
  <si>
    <t>СОР-3</t>
  </si>
  <si>
    <t xml:space="preserve">    СПОРТИВНАЯ БОРЬБА (ГРЕКО-РИМСКАЯ)</t>
  </si>
  <si>
    <t>18.</t>
  </si>
  <si>
    <t>Бадров Ю.М.</t>
  </si>
  <si>
    <t>НП-1 (1)</t>
  </si>
  <si>
    <t>МКУ "Нефтегорский спортивный комплекс"</t>
  </si>
  <si>
    <t>НП-1 (2)</t>
  </si>
  <si>
    <t>Абян С.Л</t>
  </si>
  <si>
    <t>Спортивный зал ул.Комарова, 76</t>
  </si>
  <si>
    <t>ТХЭКВОНДО (ВТФ)</t>
  </si>
  <si>
    <t>19.</t>
  </si>
  <si>
    <t>20.</t>
  </si>
  <si>
    <t>21.</t>
  </si>
  <si>
    <t>Джелетьян А.Е.</t>
  </si>
  <si>
    <t>Спортивный зал  МБОУООШ №9</t>
  </si>
  <si>
    <t>22.</t>
  </si>
  <si>
    <t xml:space="preserve">Зал единоборств "Олимп" </t>
  </si>
  <si>
    <t>ТХЭКВОНДО (ИТФ)</t>
  </si>
  <si>
    <t>23.</t>
  </si>
  <si>
    <t>Юсупов Ф.Р.</t>
  </si>
  <si>
    <t>Хадыженский городской дом культуры</t>
  </si>
  <si>
    <t>ТХЭКВОНДО (ГТФ)</t>
  </si>
  <si>
    <t>24.</t>
  </si>
  <si>
    <t>САВАТ</t>
  </si>
  <si>
    <t>ФУТБОЛ</t>
  </si>
  <si>
    <t>26.</t>
  </si>
  <si>
    <t>Кравченко А.А.</t>
  </si>
  <si>
    <t>С/З МБОУСОШ №11</t>
  </si>
  <si>
    <t>С/З МБОУСОШ №28</t>
  </si>
  <si>
    <t>27.</t>
  </si>
  <si>
    <t>Печёнкин А.В.</t>
  </si>
  <si>
    <t>Спортивный зал "Лессельмаш" / Зал единоборств "Олимп"</t>
  </si>
  <si>
    <t>Мишихин А.Ю.</t>
  </si>
  <si>
    <t>Стадион «Труд» Стадион ОЭЗ г. Апшеронск</t>
  </si>
  <si>
    <t>28.</t>
  </si>
  <si>
    <t>Руди Е.Д.</t>
  </si>
  <si>
    <t>Спортивный зал "Лессельмаш"</t>
  </si>
  <si>
    <t xml:space="preserve">СОР-2 </t>
  </si>
  <si>
    <t>29.</t>
  </si>
  <si>
    <r>
      <t xml:space="preserve"> Семенютин М.С</t>
    </r>
    <r>
      <rPr>
        <sz val="11"/>
        <rFont val="Times New Roman"/>
        <family val="1"/>
        <charset val="204"/>
      </rPr>
      <t>.</t>
    </r>
  </si>
  <si>
    <t>НП-3 (1)</t>
  </si>
  <si>
    <t>НП-3 (2)</t>
  </si>
  <si>
    <t xml:space="preserve"> Спортивный зал МБОУ СОШ №3</t>
  </si>
  <si>
    <t>30.</t>
  </si>
  <si>
    <t>Скрицкий А.А.</t>
  </si>
  <si>
    <t>С/З МБОУООШ №16</t>
  </si>
  <si>
    <t>31.</t>
  </si>
  <si>
    <r>
      <t>Ципоренко Д.А</t>
    </r>
    <r>
      <rPr>
        <sz val="11"/>
        <rFont val="Times New Roman"/>
        <family val="1"/>
        <charset val="204"/>
      </rPr>
      <t>.</t>
    </r>
  </si>
  <si>
    <t xml:space="preserve"> Спортивный зал МБОУСОШ №3 </t>
  </si>
  <si>
    <t>ТЭ-5</t>
  </si>
  <si>
    <t>ХУДОЖЕСТВЕННАЯ ГИМНАСТИКА</t>
  </si>
  <si>
    <t>32.</t>
  </si>
  <si>
    <t>Баранова М.В.</t>
  </si>
  <si>
    <t>Заместитель директора</t>
  </si>
  <si>
    <t>МКУ ДО СШ "Олимп"</t>
  </si>
  <si>
    <t xml:space="preserve">А.А. Удалова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</si>
</sst>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Calibri"/>
      <family val="2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164" fontId="7" fillId="2" borderId="0" xfId="0" applyNumberFormat="1" applyFont="1" applyFill="1"/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2" fillId="3" borderId="0" xfId="0" applyNumberFormat="1" applyFont="1" applyFill="1"/>
    <xf numFmtId="164" fontId="1" fillId="3" borderId="0" xfId="0" applyNumberFormat="1" applyFont="1" applyFill="1"/>
    <xf numFmtId="0" fontId="3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1" fillId="0" borderId="2" xfId="0" applyFont="1" applyBorder="1"/>
    <xf numFmtId="0" fontId="10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1" fillId="3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/>
    <xf numFmtId="0" fontId="3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/>
    <xf numFmtId="0" fontId="12" fillId="0" borderId="1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2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10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164" fontId="11" fillId="0" borderId="2" xfId="0" applyNumberFormat="1" applyFont="1" applyBorder="1" applyAlignment="1">
      <alignment horizontal="center"/>
    </xf>
    <xf numFmtId="164" fontId="10" fillId="0" borderId="0" xfId="0" applyNumberFormat="1" applyFont="1"/>
    <xf numFmtId="0" fontId="3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164" fontId="1" fillId="0" borderId="2" xfId="0" applyNumberFormat="1" applyFont="1" applyBorder="1"/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1" fontId="3" fillId="4" borderId="2" xfId="0" applyNumberFormat="1" applyFont="1" applyFill="1" applyBorder="1" applyAlignment="1">
      <alignment horizontal="center"/>
    </xf>
    <xf numFmtId="164" fontId="3" fillId="0" borderId="2" xfId="0" applyNumberFormat="1" applyFont="1" applyBorder="1"/>
    <xf numFmtId="164" fontId="2" fillId="3" borderId="13" xfId="0" applyNumberFormat="1" applyFont="1" applyFill="1" applyBorder="1"/>
    <xf numFmtId="164" fontId="1" fillId="3" borderId="13" xfId="0" applyNumberFormat="1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20" fontId="1" fillId="2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/>
    <xf numFmtId="0" fontId="11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/>
    <xf numFmtId="0" fontId="1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/>
    <xf numFmtId="0" fontId="3" fillId="2" borderId="6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/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20" fontId="10" fillId="2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3" fillId="4" borderId="13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0" fontId="10" fillId="0" borderId="2" xfId="0" applyNumberFormat="1" applyFont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vertical="center" wrapText="1"/>
    </xf>
    <xf numFmtId="20" fontId="1" fillId="3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 wrapText="1"/>
    </xf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user\Desktop\&#1057;&#1077;&#1090;&#1077;&#1074;&#1072;&#1103;%20&#1052;&#1072;&#1088;&#1080;&#1085;&#1099;\&#1088;&#1072;&#1089;&#1087;&#1080;&#1089;&#1072;&#1085;&#1080;&#1077;%20&#1085;&#1072;%20%2001.01.2025%20&#1080;&#1090;&#1086;&#1075;.xlsx" TargetMode="External"/><Relationship Id="rId1" Type="http://schemas.openxmlformats.org/officeDocument/2006/relationships/externalLinkPath" Target="/Users/operuser/Desktop/&#1057;&#1077;&#1090;&#1077;&#1074;&#1072;&#1103;%20&#1052;&#1072;&#1088;&#1080;&#1085;&#1099;/&#1088;&#1072;&#1089;&#1087;&#1080;&#1089;&#1072;&#1085;&#1080;&#1077;%20&#1085;&#1072;%20%2001.01.2025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СПИСАНИЕ на 01.07.24"/>
      <sheetName val="РАСПИСАНИЕ на 14.10.24"/>
      <sheetName val="РАСПИСАНИЕ к письму Дубасовой"/>
      <sheetName val="РАСПИСАНИЕ на 01.01.25"/>
      <sheetName val="РАСПИСАНИЕ на 01.01.25 (2)"/>
      <sheetName val="ФССП на 01.01.2023"/>
      <sheetName val="ФССП"/>
      <sheetName val="Расчет расписани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61">
          <cell r="E61">
            <v>0.70833333333333337</v>
          </cell>
          <cell r="F61">
            <v>0.77083333333333337</v>
          </cell>
          <cell r="T61">
            <v>0.60416666666666663</v>
          </cell>
          <cell r="U61">
            <v>0.66666666666666663</v>
          </cell>
        </row>
        <row r="62">
          <cell r="E62">
            <v>0.77083333333333337</v>
          </cell>
          <cell r="F62">
            <v>0.83333333333333337</v>
          </cell>
          <cell r="T62">
            <v>0.52083333333333337</v>
          </cell>
          <cell r="U62">
            <v>0.58333333333333337</v>
          </cell>
          <cell r="W62">
            <v>0.52083333333333337</v>
          </cell>
        </row>
        <row r="76">
          <cell r="D76" t="str">
            <v>СОР</v>
          </cell>
        </row>
        <row r="87">
          <cell r="E87">
            <v>0.6875</v>
          </cell>
          <cell r="K87">
            <v>0.6875</v>
          </cell>
        </row>
        <row r="88">
          <cell r="F88">
            <v>0.8125</v>
          </cell>
          <cell r="K88">
            <v>0.75</v>
          </cell>
        </row>
        <row r="90">
          <cell r="D90" t="str">
            <v>СОР</v>
          </cell>
        </row>
        <row r="104">
          <cell r="D104" t="str">
            <v>часов в день</v>
          </cell>
        </row>
        <row r="108">
          <cell r="D108" t="str">
            <v>часов в день</v>
          </cell>
        </row>
        <row r="117">
          <cell r="D117" t="str">
            <v>часов в день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D083-7922-4FA6-988D-026887EFB7E2}">
  <sheetPr>
    <tabColor theme="6"/>
    <pageSetUpPr fitToPage="1"/>
  </sheetPr>
  <dimension ref="A1:AN176"/>
  <sheetViews>
    <sheetView tabSelected="1" view="pageBreakPreview" topLeftCell="A155" zoomScale="71" zoomScaleNormal="83" zoomScaleSheetLayoutView="71" workbookViewId="0">
      <selection activeCell="U26" sqref="U26:V26"/>
    </sheetView>
  </sheetViews>
  <sheetFormatPr defaultColWidth="9.109375" defaultRowHeight="15.05" x14ac:dyDescent="0.3"/>
  <cols>
    <col min="1" max="1" width="4.33203125" style="3" customWidth="1"/>
    <col min="2" max="2" width="3.6640625" style="1" customWidth="1"/>
    <col min="3" max="3" width="20.44140625" style="2" customWidth="1"/>
    <col min="4" max="4" width="13.88671875" style="3" customWidth="1"/>
    <col min="5" max="5" width="10.44140625" style="4" customWidth="1"/>
    <col min="6" max="7" width="7.33203125" style="5" customWidth="1"/>
    <col min="8" max="8" width="7.33203125" style="5" hidden="1" customWidth="1"/>
    <col min="9" max="10" width="7.33203125" style="5" customWidth="1"/>
    <col min="11" max="11" width="7.33203125" style="5" hidden="1" customWidth="1"/>
    <col min="12" max="13" width="7.33203125" style="5" customWidth="1"/>
    <col min="14" max="14" width="7.33203125" style="5" hidden="1" customWidth="1"/>
    <col min="15" max="16" width="7.33203125" style="5" customWidth="1"/>
    <col min="17" max="17" width="7.33203125" style="5" hidden="1" customWidth="1"/>
    <col min="18" max="19" width="7.33203125" style="5" customWidth="1"/>
    <col min="20" max="20" width="7.33203125" style="5" hidden="1" customWidth="1"/>
    <col min="21" max="22" width="7.33203125" style="5" customWidth="1"/>
    <col min="23" max="23" width="7.33203125" style="5" hidden="1" customWidth="1"/>
    <col min="24" max="25" width="7.33203125" style="5" customWidth="1"/>
    <col min="26" max="26" width="7.33203125" style="5" hidden="1" customWidth="1"/>
    <col min="27" max="27" width="7.33203125" style="6" hidden="1" customWidth="1"/>
    <col min="28" max="28" width="7.44140625" style="140" hidden="1" customWidth="1"/>
    <col min="29" max="29" width="19.109375" style="7" customWidth="1"/>
    <col min="30" max="30" width="3.33203125" style="3" customWidth="1"/>
    <col min="31" max="31" width="37" style="3" customWidth="1"/>
    <col min="32" max="16384" width="9.109375" style="3"/>
  </cols>
  <sheetData>
    <row r="1" spans="2:31" x14ac:dyDescent="0.3">
      <c r="AB1" s="4"/>
    </row>
    <row r="2" spans="2:31" x14ac:dyDescent="0.3">
      <c r="AB2" s="4"/>
    </row>
    <row r="3" spans="2:31" s="10" customFormat="1" ht="14.4" customHeight="1" x14ac:dyDescent="0.3">
      <c r="B3" s="8"/>
      <c r="C3" s="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2:31" s="10" customFormat="1" ht="14.4" customHeight="1" x14ac:dyDescent="0.3">
      <c r="B4" s="8"/>
      <c r="C4" s="9"/>
      <c r="P4" s="12" t="s">
        <v>0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2:31" s="15" customFormat="1" ht="14.4" customHeight="1" x14ac:dyDescent="0.3">
      <c r="B5" s="13"/>
      <c r="C5" s="14"/>
      <c r="D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4"/>
    </row>
    <row r="6" spans="2:31" s="19" customFormat="1" ht="15.05" customHeight="1" x14ac:dyDescent="0.35">
      <c r="B6" s="13"/>
      <c r="C6" s="14"/>
      <c r="D6" s="14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8" t="s">
        <v>1</v>
      </c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2:31" s="19" customFormat="1" ht="15.05" customHeight="1" x14ac:dyDescent="0.35">
      <c r="B7" s="13"/>
      <c r="C7" s="14"/>
      <c r="D7" s="14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2:31" s="19" customFormat="1" ht="16.55" customHeight="1" x14ac:dyDescent="0.35">
      <c r="B8" s="13"/>
      <c r="C8" s="14"/>
      <c r="D8" s="14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8" t="s">
        <v>2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2:31" s="19" customFormat="1" ht="18" customHeight="1" x14ac:dyDescent="0.35">
      <c r="B9" s="13"/>
      <c r="C9" s="14"/>
      <c r="D9" s="14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8" t="s">
        <v>3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2:31" s="19" customFormat="1" ht="16.55" customHeight="1" x14ac:dyDescent="0.35">
      <c r="B10" s="13"/>
      <c r="C10" s="14"/>
      <c r="D10" s="21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 t="s">
        <v>4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2:31" s="15" customFormat="1" ht="17.2" customHeight="1" x14ac:dyDescent="0.3">
      <c r="B11" s="13"/>
      <c r="C11" s="9"/>
      <c r="E11" s="16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18" t="s">
        <v>5</v>
      </c>
      <c r="Q11" s="18"/>
      <c r="R11" s="18"/>
      <c r="S11" s="18"/>
      <c r="T11" s="18"/>
      <c r="U11" s="18"/>
      <c r="V11" s="18"/>
      <c r="W11" s="18"/>
      <c r="X11" s="18"/>
      <c r="Y11" s="18"/>
      <c r="Z11" s="20"/>
      <c r="AA11" s="20"/>
      <c r="AB11" s="9"/>
      <c r="AC11" s="9"/>
    </row>
    <row r="12" spans="2:31" s="15" customFormat="1" ht="4.5999999999999996" customHeight="1" x14ac:dyDescent="0.3">
      <c r="B12" s="13"/>
      <c r="C12" s="9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3"/>
      <c r="AC12" s="21"/>
    </row>
    <row r="13" spans="2:31" ht="39.799999999999997" customHeight="1" x14ac:dyDescent="0.3">
      <c r="B13" s="24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2:31" ht="15.05" customHeight="1" x14ac:dyDescent="0.3">
      <c r="B14" s="25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4"/>
      <c r="AC14" s="27"/>
      <c r="AE14" s="28"/>
    </row>
    <row r="15" spans="2:31" ht="6.75" hidden="1" customHeight="1" x14ac:dyDescent="0.3">
      <c r="B15" s="25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4"/>
      <c r="AC15" s="27"/>
      <c r="AE15" s="28"/>
    </row>
    <row r="16" spans="2:31" ht="22.6" customHeight="1" x14ac:dyDescent="0.3">
      <c r="B16" s="29" t="s">
        <v>7</v>
      </c>
      <c r="C16" s="29" t="s">
        <v>8</v>
      </c>
      <c r="D16" s="30" t="s">
        <v>9</v>
      </c>
      <c r="E16" s="30" t="s">
        <v>10</v>
      </c>
      <c r="F16" s="31" t="s">
        <v>11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  <c r="Z16" s="34"/>
      <c r="AA16" s="35"/>
      <c r="AB16" s="36"/>
      <c r="AC16" s="37" t="s">
        <v>12</v>
      </c>
    </row>
    <row r="17" spans="1:40" s="38" customFormat="1" ht="24.55" customHeight="1" x14ac:dyDescent="0.3">
      <c r="B17" s="39"/>
      <c r="C17" s="39"/>
      <c r="D17" s="30"/>
      <c r="E17" s="30"/>
      <c r="F17" s="40" t="s">
        <v>13</v>
      </c>
      <c r="G17" s="41"/>
      <c r="H17" s="42" t="s">
        <v>14</v>
      </c>
      <c r="I17" s="43" t="s">
        <v>15</v>
      </c>
      <c r="J17" s="44"/>
      <c r="K17" s="42" t="s">
        <v>14</v>
      </c>
      <c r="L17" s="43" t="s">
        <v>16</v>
      </c>
      <c r="M17" s="44"/>
      <c r="N17" s="42" t="s">
        <v>14</v>
      </c>
      <c r="O17" s="40" t="s">
        <v>17</v>
      </c>
      <c r="P17" s="41"/>
      <c r="Q17" s="42" t="s">
        <v>14</v>
      </c>
      <c r="R17" s="43" t="s">
        <v>18</v>
      </c>
      <c r="S17" s="44"/>
      <c r="T17" s="42" t="s">
        <v>14</v>
      </c>
      <c r="U17" s="43" t="s">
        <v>19</v>
      </c>
      <c r="V17" s="44"/>
      <c r="W17" s="42" t="s">
        <v>14</v>
      </c>
      <c r="X17" s="43" t="s">
        <v>20</v>
      </c>
      <c r="Y17" s="44"/>
      <c r="Z17" s="42" t="s">
        <v>14</v>
      </c>
      <c r="AA17" s="42" t="s">
        <v>21</v>
      </c>
      <c r="AB17" s="45"/>
      <c r="AC17" s="46"/>
    </row>
    <row r="18" spans="1:40" s="38" customFormat="1" ht="14.25" customHeight="1" x14ac:dyDescent="0.3">
      <c r="B18" s="45">
        <v>1</v>
      </c>
      <c r="C18" s="45">
        <v>2</v>
      </c>
      <c r="D18" s="47">
        <v>3</v>
      </c>
      <c r="E18" s="45">
        <v>4</v>
      </c>
      <c r="F18" s="48">
        <v>5</v>
      </c>
      <c r="G18" s="49"/>
      <c r="H18" s="50"/>
      <c r="I18" s="48" t="s">
        <v>22</v>
      </c>
      <c r="J18" s="49"/>
      <c r="K18" s="50"/>
      <c r="L18" s="48" t="s">
        <v>23</v>
      </c>
      <c r="M18" s="49"/>
      <c r="N18" s="50"/>
      <c r="O18" s="48" t="s">
        <v>24</v>
      </c>
      <c r="P18" s="49"/>
      <c r="Q18" s="50"/>
      <c r="R18" s="48" t="s">
        <v>25</v>
      </c>
      <c r="S18" s="49"/>
      <c r="T18" s="50"/>
      <c r="U18" s="48" t="s">
        <v>26</v>
      </c>
      <c r="V18" s="49"/>
      <c r="W18" s="50"/>
      <c r="X18" s="48" t="s">
        <v>27</v>
      </c>
      <c r="Y18" s="49"/>
      <c r="Z18" s="42"/>
      <c r="AA18" s="42"/>
      <c r="AB18" s="45"/>
      <c r="AC18" s="51">
        <v>12</v>
      </c>
    </row>
    <row r="19" spans="1:40" s="53" customFormat="1" ht="15.75" customHeight="1" x14ac:dyDescent="0.25">
      <c r="A19" s="1"/>
      <c r="B19" s="52" t="s">
        <v>28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4" customFormat="1" ht="17.2" customHeight="1" x14ac:dyDescent="0.25">
      <c r="B20" s="55" t="s">
        <v>29</v>
      </c>
      <c r="C20" s="56" t="s">
        <v>30</v>
      </c>
      <c r="D20" s="57" t="s">
        <v>31</v>
      </c>
      <c r="E20" s="58">
        <v>4</v>
      </c>
      <c r="F20" s="59"/>
      <c r="G20" s="59"/>
      <c r="H20" s="59"/>
      <c r="I20" s="60">
        <v>0.70833333333333337</v>
      </c>
      <c r="J20" s="60">
        <v>0.77083333333333337</v>
      </c>
      <c r="K20" s="59"/>
      <c r="L20" s="59"/>
      <c r="M20" s="59"/>
      <c r="N20" s="59"/>
      <c r="O20" s="60">
        <v>0.75</v>
      </c>
      <c r="P20" s="60">
        <v>0.8125</v>
      </c>
      <c r="Q20" s="59"/>
      <c r="R20" s="59"/>
      <c r="S20" s="59"/>
      <c r="T20" s="59"/>
      <c r="U20" s="60">
        <v>0.75</v>
      </c>
      <c r="V20" s="60">
        <v>0.79166666666666663</v>
      </c>
      <c r="W20" s="59"/>
      <c r="X20" s="61"/>
      <c r="Y20" s="61"/>
      <c r="Z20" s="62"/>
      <c r="AA20" s="62"/>
      <c r="AB20" s="62"/>
      <c r="AC20" s="63" t="s">
        <v>32</v>
      </c>
    </row>
    <row r="21" spans="1:40" s="54" customFormat="1" ht="17.2" customHeight="1" x14ac:dyDescent="0.25">
      <c r="B21" s="64"/>
      <c r="C21" s="65"/>
      <c r="D21" s="57" t="s">
        <v>33</v>
      </c>
      <c r="E21" s="58">
        <v>6</v>
      </c>
      <c r="F21" s="60">
        <v>0.75</v>
      </c>
      <c r="G21" s="60">
        <v>0.8125</v>
      </c>
      <c r="H21" s="59"/>
      <c r="I21" s="60">
        <v>0.77083333333333337</v>
      </c>
      <c r="J21" s="60">
        <v>0.83333333333333337</v>
      </c>
      <c r="K21" s="59"/>
      <c r="L21" s="60">
        <v>0.75</v>
      </c>
      <c r="M21" s="60">
        <v>0.8125</v>
      </c>
      <c r="N21" s="59"/>
      <c r="O21" s="60"/>
      <c r="P21" s="60"/>
      <c r="Q21" s="59"/>
      <c r="R21" s="60">
        <v>0.75</v>
      </c>
      <c r="S21" s="60">
        <v>0.8125</v>
      </c>
      <c r="T21" s="59"/>
      <c r="U21" s="59"/>
      <c r="V21" s="59"/>
      <c r="W21" s="59"/>
      <c r="X21" s="61"/>
      <c r="Y21" s="61"/>
      <c r="Z21" s="62"/>
      <c r="AA21" s="62"/>
      <c r="AB21" s="62"/>
      <c r="AC21" s="63"/>
    </row>
    <row r="22" spans="1:40" s="54" customFormat="1" ht="18" customHeight="1" x14ac:dyDescent="0.25">
      <c r="B22" s="66"/>
      <c r="C22" s="67"/>
      <c r="D22" s="68" t="str">
        <f>'[1]Расчет расписания'!D104</f>
        <v>часов в день</v>
      </c>
      <c r="E22" s="69">
        <f>SUM(F22:Y22)</f>
        <v>10</v>
      </c>
      <c r="F22" s="70">
        <v>1.5</v>
      </c>
      <c r="G22" s="71"/>
      <c r="H22" s="72"/>
      <c r="I22" s="70">
        <v>3</v>
      </c>
      <c r="J22" s="71"/>
      <c r="K22" s="72"/>
      <c r="L22" s="70">
        <v>1.5</v>
      </c>
      <c r="M22" s="71"/>
      <c r="N22" s="72"/>
      <c r="O22" s="70">
        <v>1.5</v>
      </c>
      <c r="P22" s="71"/>
      <c r="Q22" s="72"/>
      <c r="R22" s="70">
        <v>1.5</v>
      </c>
      <c r="S22" s="71"/>
      <c r="T22" s="72"/>
      <c r="U22" s="70">
        <v>1</v>
      </c>
      <c r="V22" s="71"/>
      <c r="W22" s="72"/>
      <c r="X22" s="43"/>
      <c r="Y22" s="44"/>
      <c r="Z22" s="73"/>
      <c r="AA22" s="74"/>
      <c r="AB22" s="62">
        <f>AB18+AB19+AB20</f>
        <v>0</v>
      </c>
      <c r="AC22" s="63"/>
    </row>
    <row r="23" spans="1:40" s="54" customFormat="1" ht="17.2" customHeight="1" x14ac:dyDescent="0.25">
      <c r="B23" s="64" t="s">
        <v>34</v>
      </c>
      <c r="C23" s="56" t="s">
        <v>35</v>
      </c>
      <c r="D23" s="75" t="s">
        <v>36</v>
      </c>
      <c r="E23" s="58">
        <v>8</v>
      </c>
      <c r="F23" s="76">
        <v>0.70833333333333337</v>
      </c>
      <c r="G23" s="76">
        <v>0.79166666666666663</v>
      </c>
      <c r="H23" s="76"/>
      <c r="I23" s="76"/>
      <c r="J23" s="76"/>
      <c r="K23" s="76"/>
      <c r="L23" s="76">
        <v>0.70833333333333337</v>
      </c>
      <c r="M23" s="76">
        <v>0.79166666666666663</v>
      </c>
      <c r="N23" s="77"/>
      <c r="O23" s="76"/>
      <c r="P23" s="76"/>
      <c r="Q23" s="76"/>
      <c r="R23" s="76">
        <v>0.70833333333333337</v>
      </c>
      <c r="S23" s="76">
        <v>0.79166666666666663</v>
      </c>
      <c r="T23" s="76"/>
      <c r="U23" s="76">
        <v>0.70833333333333337</v>
      </c>
      <c r="V23" s="76">
        <v>0.79166666666666663</v>
      </c>
      <c r="W23" s="76"/>
      <c r="X23" s="78"/>
      <c r="Y23" s="78"/>
      <c r="Z23" s="79"/>
      <c r="AA23" s="80"/>
      <c r="AB23" s="62">
        <v>6</v>
      </c>
      <c r="AC23" s="81" t="s">
        <v>32</v>
      </c>
    </row>
    <row r="24" spans="1:40" s="54" customFormat="1" ht="18" customHeight="1" x14ac:dyDescent="0.25">
      <c r="B24" s="64"/>
      <c r="C24" s="65"/>
      <c r="D24" s="75" t="s">
        <v>37</v>
      </c>
      <c r="E24" s="58">
        <v>10</v>
      </c>
      <c r="F24" s="76">
        <v>0.79166666666666663</v>
      </c>
      <c r="G24" s="76">
        <v>0.875</v>
      </c>
      <c r="H24" s="79"/>
      <c r="I24" s="76">
        <v>0.79166666666666663</v>
      </c>
      <c r="J24" s="76">
        <v>0.875</v>
      </c>
      <c r="K24" s="79"/>
      <c r="L24" s="76">
        <v>0.79166666666666663</v>
      </c>
      <c r="M24" s="76">
        <v>0.875</v>
      </c>
      <c r="N24" s="82"/>
      <c r="O24" s="76">
        <v>0.79166666666666663</v>
      </c>
      <c r="P24" s="76">
        <v>0.875</v>
      </c>
      <c r="Q24" s="79"/>
      <c r="R24" s="76">
        <v>0.79166666666666663</v>
      </c>
      <c r="S24" s="76">
        <v>0.875</v>
      </c>
      <c r="T24" s="79"/>
      <c r="U24" s="79"/>
      <c r="V24" s="79"/>
      <c r="W24" s="79"/>
      <c r="X24" s="83"/>
      <c r="Y24" s="83"/>
      <c r="Z24" s="79"/>
      <c r="AA24" s="80"/>
      <c r="AB24" s="62">
        <v>6</v>
      </c>
      <c r="AC24" s="84"/>
    </row>
    <row r="25" spans="1:40" s="54" customFormat="1" ht="17.2" customHeight="1" x14ac:dyDescent="0.25">
      <c r="B25" s="64"/>
      <c r="C25" s="65"/>
      <c r="D25" s="75" t="s">
        <v>38</v>
      </c>
      <c r="E25" s="58">
        <v>12</v>
      </c>
      <c r="F25" s="76">
        <v>0.33333333333333331</v>
      </c>
      <c r="G25" s="76">
        <v>0.41666666666666669</v>
      </c>
      <c r="H25" s="79"/>
      <c r="I25" s="76">
        <v>0.70833333333333337</v>
      </c>
      <c r="J25" s="76">
        <v>0.79166666666666663</v>
      </c>
      <c r="K25" s="79"/>
      <c r="L25" s="76">
        <v>0.33333333333333331</v>
      </c>
      <c r="M25" s="76">
        <v>0.41666666666666669</v>
      </c>
      <c r="N25" s="82"/>
      <c r="O25" s="76">
        <v>0.70833333333333337</v>
      </c>
      <c r="P25" s="76">
        <v>0.79166666666666663</v>
      </c>
      <c r="Q25" s="79"/>
      <c r="R25" s="76">
        <v>0.33333333333333331</v>
      </c>
      <c r="S25" s="76">
        <v>0.41666666666666669</v>
      </c>
      <c r="T25" s="79"/>
      <c r="U25" s="76">
        <v>0.70833333333333337</v>
      </c>
      <c r="V25" s="76">
        <v>0.79166666666666663</v>
      </c>
      <c r="W25" s="79"/>
      <c r="X25" s="83"/>
      <c r="Y25" s="83"/>
      <c r="Z25" s="79"/>
      <c r="AA25" s="80"/>
      <c r="AB25" s="62">
        <v>6</v>
      </c>
      <c r="AC25" s="84"/>
    </row>
    <row r="26" spans="1:40" s="54" customFormat="1" ht="18" customHeight="1" x14ac:dyDescent="0.25">
      <c r="B26" s="66"/>
      <c r="C26" s="67"/>
      <c r="D26" s="68" t="str">
        <f>'[1]Расчет расписания'!D108</f>
        <v>часов в день</v>
      </c>
      <c r="E26" s="69">
        <f>SUM(F26:Y26)</f>
        <v>30</v>
      </c>
      <c r="F26" s="70">
        <v>6</v>
      </c>
      <c r="G26" s="71"/>
      <c r="H26" s="72"/>
      <c r="I26" s="70">
        <v>4</v>
      </c>
      <c r="J26" s="71"/>
      <c r="K26" s="72"/>
      <c r="L26" s="70">
        <v>6</v>
      </c>
      <c r="M26" s="71"/>
      <c r="N26" s="72"/>
      <c r="O26" s="70">
        <v>4</v>
      </c>
      <c r="P26" s="71"/>
      <c r="Q26" s="72"/>
      <c r="R26" s="70">
        <v>6</v>
      </c>
      <c r="S26" s="71"/>
      <c r="T26" s="72"/>
      <c r="U26" s="70">
        <v>4</v>
      </c>
      <c r="V26" s="71"/>
      <c r="W26" s="72"/>
      <c r="X26" s="70"/>
      <c r="Y26" s="71"/>
      <c r="Z26" s="73"/>
      <c r="AA26" s="74"/>
      <c r="AB26" s="62">
        <f>AB23+AB24+AB25</f>
        <v>18</v>
      </c>
      <c r="AC26" s="85"/>
    </row>
    <row r="27" spans="1:40" s="54" customFormat="1" ht="17.2" customHeight="1" x14ac:dyDescent="0.25">
      <c r="B27" s="86" t="s">
        <v>39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8"/>
    </row>
    <row r="28" spans="1:40" s="54" customFormat="1" ht="18" hidden="1" customHeight="1" x14ac:dyDescent="0.25">
      <c r="B28" s="89">
        <v>27</v>
      </c>
      <c r="C28" s="90" t="s">
        <v>40</v>
      </c>
      <c r="D28" s="91" t="s">
        <v>31</v>
      </c>
      <c r="E28" s="62">
        <v>6</v>
      </c>
      <c r="F28" s="92">
        <v>0.35416666666666669</v>
      </c>
      <c r="G28" s="92">
        <v>0.41666666666666669</v>
      </c>
      <c r="H28" s="93"/>
      <c r="I28" s="92"/>
      <c r="J28" s="92"/>
      <c r="K28" s="93"/>
      <c r="L28" s="92">
        <v>0.35416666666666669</v>
      </c>
      <c r="M28" s="92">
        <v>0.41666666666666669</v>
      </c>
      <c r="N28" s="93"/>
      <c r="O28" s="93"/>
      <c r="P28" s="93"/>
      <c r="Q28" s="93"/>
      <c r="R28" s="92">
        <v>0.35416666666666669</v>
      </c>
      <c r="S28" s="92">
        <v>0.41666666666666669</v>
      </c>
      <c r="T28" s="93"/>
      <c r="U28" s="92"/>
      <c r="V28" s="92"/>
      <c r="W28" s="62"/>
      <c r="X28" s="62"/>
      <c r="Y28" s="62"/>
      <c r="Z28" s="62"/>
      <c r="AA28" s="62"/>
      <c r="AB28" s="62"/>
      <c r="AC28" s="94" t="s">
        <v>41</v>
      </c>
    </row>
    <row r="29" spans="1:40" s="54" customFormat="1" ht="18" hidden="1" customHeight="1" x14ac:dyDescent="0.25">
      <c r="B29" s="95"/>
      <c r="C29" s="96"/>
      <c r="D29" s="91" t="s">
        <v>33</v>
      </c>
      <c r="E29" s="62">
        <v>6</v>
      </c>
      <c r="F29" s="92">
        <v>0.4236111111111111</v>
      </c>
      <c r="G29" s="92">
        <v>0.4861111111111111</v>
      </c>
      <c r="H29" s="93"/>
      <c r="I29" s="92"/>
      <c r="J29" s="92"/>
      <c r="K29" s="93"/>
      <c r="L29" s="92">
        <v>0.4236111111111111</v>
      </c>
      <c r="M29" s="92">
        <v>0.4861111111111111</v>
      </c>
      <c r="N29" s="93"/>
      <c r="O29" s="93"/>
      <c r="P29" s="93"/>
      <c r="Q29" s="93"/>
      <c r="R29" s="92">
        <v>0.4236111111111111</v>
      </c>
      <c r="S29" s="92">
        <v>0.4861111111111111</v>
      </c>
      <c r="T29" s="93"/>
      <c r="U29" s="92"/>
      <c r="V29" s="92"/>
      <c r="W29" s="62"/>
      <c r="X29" s="62"/>
      <c r="Y29" s="62"/>
      <c r="Z29" s="62"/>
      <c r="AA29" s="62"/>
      <c r="AB29" s="62"/>
      <c r="AC29" s="94"/>
    </row>
    <row r="30" spans="1:40" s="54" customFormat="1" ht="18" hidden="1" customHeight="1" x14ac:dyDescent="0.25">
      <c r="B30" s="95"/>
      <c r="C30" s="96"/>
      <c r="D30" s="91" t="s">
        <v>42</v>
      </c>
      <c r="E30" s="62">
        <v>9</v>
      </c>
      <c r="F30" s="92">
        <v>0.58333333333333337</v>
      </c>
      <c r="G30" s="92">
        <v>0.64583333333333337</v>
      </c>
      <c r="H30" s="93"/>
      <c r="I30" s="92"/>
      <c r="J30" s="92"/>
      <c r="K30" s="93"/>
      <c r="L30" s="92">
        <v>0.58333333333333337</v>
      </c>
      <c r="M30" s="92">
        <v>0.64583333333333337</v>
      </c>
      <c r="N30" s="93"/>
      <c r="O30" s="92"/>
      <c r="P30" s="92"/>
      <c r="Q30" s="93"/>
      <c r="R30" s="92">
        <v>0.58333333333333337</v>
      </c>
      <c r="S30" s="92">
        <v>0.64583333333333337</v>
      </c>
      <c r="T30" s="93"/>
      <c r="U30" s="92">
        <v>0.375</v>
      </c>
      <c r="V30" s="92">
        <v>0.46875</v>
      </c>
      <c r="W30" s="62"/>
      <c r="X30" s="62"/>
      <c r="Y30" s="62"/>
      <c r="Z30" s="62"/>
      <c r="AA30" s="62"/>
      <c r="AB30" s="62"/>
      <c r="AC30" s="94"/>
    </row>
    <row r="31" spans="1:40" s="54" customFormat="1" ht="18" hidden="1" customHeight="1" x14ac:dyDescent="0.25">
      <c r="B31" s="95"/>
      <c r="C31" s="96"/>
      <c r="D31" s="91" t="s">
        <v>36</v>
      </c>
      <c r="E31" s="62">
        <v>9</v>
      </c>
      <c r="F31" s="92">
        <v>0.65277777777777779</v>
      </c>
      <c r="G31" s="92">
        <v>0.71527777777777779</v>
      </c>
      <c r="H31" s="93"/>
      <c r="I31" s="93"/>
      <c r="J31" s="93"/>
      <c r="K31" s="93"/>
      <c r="L31" s="92">
        <v>0.65277777777777779</v>
      </c>
      <c r="M31" s="92">
        <v>0.71527777777777779</v>
      </c>
      <c r="N31" s="93"/>
      <c r="O31" s="92"/>
      <c r="P31" s="92"/>
      <c r="Q31" s="93"/>
      <c r="R31" s="92">
        <v>0.65277777777777779</v>
      </c>
      <c r="S31" s="92">
        <v>0.71527777777777779</v>
      </c>
      <c r="T31" s="93"/>
      <c r="U31" s="92">
        <v>0.47916666666666669</v>
      </c>
      <c r="V31" s="92">
        <v>0.57291666666666663</v>
      </c>
      <c r="W31" s="62"/>
      <c r="X31" s="62"/>
      <c r="Y31" s="62"/>
      <c r="Z31" s="62"/>
      <c r="AA31" s="62"/>
      <c r="AB31" s="62"/>
      <c r="AC31" s="94"/>
    </row>
    <row r="32" spans="1:40" s="54" customFormat="1" ht="18" hidden="1" customHeight="1" x14ac:dyDescent="0.25">
      <c r="B32" s="95"/>
      <c r="C32" s="96"/>
      <c r="D32" s="91" t="s">
        <v>43</v>
      </c>
      <c r="E32" s="62">
        <v>30</v>
      </c>
      <c r="F32" s="97">
        <v>8</v>
      </c>
      <c r="G32" s="98"/>
      <c r="H32" s="62"/>
      <c r="I32" s="97"/>
      <c r="J32" s="98"/>
      <c r="K32" s="62"/>
      <c r="L32" s="97">
        <v>8</v>
      </c>
      <c r="M32" s="98"/>
      <c r="N32" s="62"/>
      <c r="O32" s="97"/>
      <c r="P32" s="98"/>
      <c r="Q32" s="62"/>
      <c r="R32" s="97">
        <v>8</v>
      </c>
      <c r="S32" s="98"/>
      <c r="T32" s="62"/>
      <c r="U32" s="97">
        <v>6</v>
      </c>
      <c r="V32" s="98"/>
      <c r="W32" s="62"/>
      <c r="X32" s="97"/>
      <c r="Y32" s="98"/>
      <c r="Z32" s="62"/>
      <c r="AA32" s="62"/>
      <c r="AB32" s="62"/>
      <c r="AC32" s="94"/>
    </row>
    <row r="33" spans="2:30" s="54" customFormat="1" ht="18" customHeight="1" x14ac:dyDescent="0.25">
      <c r="B33" s="99" t="s">
        <v>44</v>
      </c>
      <c r="C33" s="56" t="s">
        <v>45</v>
      </c>
      <c r="D33" s="100" t="s">
        <v>33</v>
      </c>
      <c r="E33" s="58">
        <v>6</v>
      </c>
      <c r="F33" s="76">
        <v>0.50694444444444442</v>
      </c>
      <c r="G33" s="76">
        <v>0.59027777777777779</v>
      </c>
      <c r="H33" s="76"/>
      <c r="I33" s="78"/>
      <c r="J33" s="78"/>
      <c r="K33" s="77"/>
      <c r="L33" s="76"/>
      <c r="M33" s="76"/>
      <c r="N33" s="77"/>
      <c r="O33" s="76">
        <v>0.50694444444444442</v>
      </c>
      <c r="P33" s="76">
        <v>0.59027777777777779</v>
      </c>
      <c r="Q33" s="76"/>
      <c r="R33" s="76">
        <v>0.4236111111111111</v>
      </c>
      <c r="S33" s="76">
        <v>0.50694444444444442</v>
      </c>
      <c r="T33" s="77"/>
      <c r="U33" s="76"/>
      <c r="V33" s="76"/>
      <c r="W33" s="76"/>
      <c r="X33" s="76"/>
      <c r="Y33" s="76"/>
      <c r="Z33" s="79"/>
      <c r="AA33" s="101"/>
      <c r="AB33" s="62"/>
      <c r="AC33" s="84" t="s">
        <v>46</v>
      </c>
    </row>
    <row r="34" spans="2:30" s="54" customFormat="1" ht="18" customHeight="1" x14ac:dyDescent="0.25">
      <c r="B34" s="99"/>
      <c r="C34" s="65"/>
      <c r="D34" s="100" t="s">
        <v>36</v>
      </c>
      <c r="E34" s="58">
        <v>9</v>
      </c>
      <c r="F34" s="76">
        <v>0.625</v>
      </c>
      <c r="G34" s="76">
        <v>0.66666666666666663</v>
      </c>
      <c r="H34" s="76"/>
      <c r="I34" s="78"/>
      <c r="J34" s="78"/>
      <c r="K34" s="77"/>
      <c r="L34" s="76">
        <v>0.58333333333333337</v>
      </c>
      <c r="M34" s="76">
        <v>0.66666666666666663</v>
      </c>
      <c r="N34" s="77"/>
      <c r="O34" s="76">
        <v>0.58333333333333337</v>
      </c>
      <c r="P34" s="76">
        <v>0.66666666666666663</v>
      </c>
      <c r="Q34" s="76"/>
      <c r="R34" s="76">
        <v>0.58333333333333337</v>
      </c>
      <c r="S34" s="76">
        <v>0.66666666666666663</v>
      </c>
      <c r="T34" s="77"/>
      <c r="U34" s="76">
        <v>0.58333333333333337</v>
      </c>
      <c r="V34" s="76">
        <v>0.66666666666666663</v>
      </c>
      <c r="W34" s="76"/>
      <c r="X34" s="76"/>
      <c r="Y34" s="76"/>
      <c r="Z34" s="79"/>
      <c r="AA34" s="101"/>
      <c r="AB34" s="62">
        <v>14</v>
      </c>
      <c r="AC34" s="84"/>
    </row>
    <row r="35" spans="2:30" s="54" customFormat="1" ht="18" customHeight="1" x14ac:dyDescent="0.25">
      <c r="B35" s="99"/>
      <c r="C35" s="65"/>
      <c r="D35" s="102" t="s">
        <v>37</v>
      </c>
      <c r="E35" s="103">
        <v>15</v>
      </c>
      <c r="F35" s="76">
        <v>0.375</v>
      </c>
      <c r="G35" s="76">
        <v>0.5</v>
      </c>
      <c r="H35" s="76"/>
      <c r="I35" s="78"/>
      <c r="J35" s="78"/>
      <c r="K35" s="77"/>
      <c r="L35" s="76">
        <v>0.375</v>
      </c>
      <c r="M35" s="76">
        <v>0.5</v>
      </c>
      <c r="N35" s="77"/>
      <c r="O35" s="76">
        <v>0.375</v>
      </c>
      <c r="P35" s="76">
        <v>0.5</v>
      </c>
      <c r="Q35" s="76"/>
      <c r="R35" s="76"/>
      <c r="S35" s="76"/>
      <c r="T35" s="77"/>
      <c r="U35" s="76">
        <v>0.54166666666666663</v>
      </c>
      <c r="V35" s="76">
        <v>0.66666666666666663</v>
      </c>
      <c r="W35" s="76"/>
      <c r="X35" s="76">
        <v>0.5</v>
      </c>
      <c r="Y35" s="76">
        <v>0.625</v>
      </c>
      <c r="Z35" s="79"/>
      <c r="AA35" s="101"/>
      <c r="AB35" s="62">
        <v>18</v>
      </c>
      <c r="AC35" s="84"/>
    </row>
    <row r="36" spans="2:30" s="54" customFormat="1" ht="18" customHeight="1" x14ac:dyDescent="0.25">
      <c r="B36" s="99"/>
      <c r="C36" s="65"/>
      <c r="D36" s="104" t="s">
        <v>43</v>
      </c>
      <c r="E36" s="69">
        <f>SUM(F36:Y36)</f>
        <v>30</v>
      </c>
      <c r="F36" s="70">
        <v>6</v>
      </c>
      <c r="G36" s="71"/>
      <c r="H36" s="72"/>
      <c r="I36" s="43"/>
      <c r="J36" s="44"/>
      <c r="K36" s="72"/>
      <c r="L36" s="70">
        <v>5</v>
      </c>
      <c r="M36" s="71"/>
      <c r="N36" s="72"/>
      <c r="O36" s="70">
        <v>7</v>
      </c>
      <c r="P36" s="71"/>
      <c r="Q36" s="72"/>
      <c r="R36" s="70">
        <v>4</v>
      </c>
      <c r="S36" s="71"/>
      <c r="T36" s="72"/>
      <c r="U36" s="70">
        <v>5</v>
      </c>
      <c r="V36" s="71"/>
      <c r="W36" s="72"/>
      <c r="X36" s="70">
        <v>3</v>
      </c>
      <c r="Y36" s="71"/>
      <c r="Z36" s="73"/>
      <c r="AA36" s="105"/>
      <c r="AB36" s="62" t="e">
        <f>#REF!+#REF!+AB34+AB35+#REF!+#REF!</f>
        <v>#REF!</v>
      </c>
      <c r="AC36" s="85"/>
      <c r="AD36" s="106"/>
    </row>
    <row r="37" spans="2:30" s="54" customFormat="1" ht="14.25" customHeight="1" x14ac:dyDescent="0.25">
      <c r="B37" s="107" t="s">
        <v>47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8"/>
    </row>
    <row r="38" spans="2:30" s="54" customFormat="1" ht="20.3" customHeight="1" x14ac:dyDescent="0.25">
      <c r="B38" s="55" t="s">
        <v>48</v>
      </c>
      <c r="C38" s="108" t="s">
        <v>49</v>
      </c>
      <c r="D38" s="75" t="s">
        <v>50</v>
      </c>
      <c r="E38" s="58">
        <v>4</v>
      </c>
      <c r="F38" s="76">
        <f>'[1]Расчет расписания'!E61</f>
        <v>0.70833333333333337</v>
      </c>
      <c r="G38" s="76">
        <f>'[1]Расчет расписания'!F61</f>
        <v>0.77083333333333337</v>
      </c>
      <c r="H38" s="76">
        <f>G38/45-F38/45</f>
        <v>1.3888888888888874E-3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6">
        <f t="shared" ref="T38:T39" si="0">S38/45-R38/45</f>
        <v>0</v>
      </c>
      <c r="U38" s="76">
        <f>'[1]Расчет расписания'!T61</f>
        <v>0.60416666666666663</v>
      </c>
      <c r="V38" s="76">
        <f>'[1]Расчет расписания'!U61</f>
        <v>0.66666666666666663</v>
      </c>
      <c r="W38" s="76">
        <f t="shared" ref="W38:W39" si="1">V38/45-U38/45</f>
        <v>1.3888888888888892E-3</v>
      </c>
      <c r="X38" s="76">
        <v>0.60416666666666663</v>
      </c>
      <c r="Y38" s="76">
        <v>0.64583333333333337</v>
      </c>
      <c r="Z38" s="76">
        <f t="shared" ref="Z38:Z39" si="2">Y38/45-X38/45</f>
        <v>9.25925925925929E-4</v>
      </c>
      <c r="AA38" s="109">
        <f t="shared" ref="AA38:AA39" si="3">Z38+W38+T38+Q38+N38+K38+H38</f>
        <v>3.7037037037037056E-3</v>
      </c>
      <c r="AB38" s="58">
        <v>6</v>
      </c>
      <c r="AC38" s="81" t="s">
        <v>51</v>
      </c>
    </row>
    <row r="39" spans="2:30" s="54" customFormat="1" ht="20.3" customHeight="1" x14ac:dyDescent="0.25">
      <c r="B39" s="64"/>
      <c r="C39" s="110"/>
      <c r="D39" s="75" t="s">
        <v>52</v>
      </c>
      <c r="E39" s="58">
        <v>4</v>
      </c>
      <c r="F39" s="76">
        <f>'[1]Расчет расписания'!E62</f>
        <v>0.77083333333333337</v>
      </c>
      <c r="G39" s="76">
        <f>'[1]Расчет расписания'!F62</f>
        <v>0.83333333333333337</v>
      </c>
      <c r="H39" s="76">
        <f>G39/45-F39/45</f>
        <v>1.3888888888888909E-3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6">
        <f t="shared" si="0"/>
        <v>0</v>
      </c>
      <c r="U39" s="76">
        <f>'[1]Расчет расписания'!T62</f>
        <v>0.52083333333333337</v>
      </c>
      <c r="V39" s="76">
        <f>'[1]Расчет расписания'!U62</f>
        <v>0.58333333333333337</v>
      </c>
      <c r="W39" s="76">
        <f t="shared" si="1"/>
        <v>1.3888888888888892E-3</v>
      </c>
      <c r="X39" s="76">
        <f>'[1]Расчет расписания'!W62</f>
        <v>0.52083333333333337</v>
      </c>
      <c r="Y39" s="76">
        <v>0.5625</v>
      </c>
      <c r="Z39" s="76">
        <f t="shared" si="2"/>
        <v>9.2592592592592553E-4</v>
      </c>
      <c r="AA39" s="109">
        <f t="shared" si="3"/>
        <v>3.7037037037037056E-3</v>
      </c>
      <c r="AB39" s="58">
        <v>6</v>
      </c>
      <c r="AC39" s="84"/>
    </row>
    <row r="40" spans="2:30" s="54" customFormat="1" ht="18" customHeight="1" x14ac:dyDescent="0.25">
      <c r="B40" s="66"/>
      <c r="C40" s="111"/>
      <c r="D40" s="112" t="s">
        <v>43</v>
      </c>
      <c r="E40" s="113">
        <f>SUM(F40:Y40)</f>
        <v>8.0055555555555564</v>
      </c>
      <c r="F40" s="70">
        <v>3</v>
      </c>
      <c r="G40" s="71"/>
      <c r="H40" s="72">
        <f>H38+H39</f>
        <v>2.7777777777777783E-3</v>
      </c>
      <c r="I40" s="43"/>
      <c r="J40" s="44"/>
      <c r="K40" s="42">
        <f>K38+K39</f>
        <v>0</v>
      </c>
      <c r="L40" s="43"/>
      <c r="M40" s="44"/>
      <c r="N40" s="42">
        <f>N38+N39</f>
        <v>0</v>
      </c>
      <c r="O40" s="43"/>
      <c r="P40" s="44"/>
      <c r="Q40" s="42">
        <f>Q38+Q39</f>
        <v>0</v>
      </c>
      <c r="R40" s="43"/>
      <c r="S40" s="44"/>
      <c r="T40" s="72">
        <f>T38+T39</f>
        <v>0</v>
      </c>
      <c r="U40" s="70">
        <v>3</v>
      </c>
      <c r="V40" s="71"/>
      <c r="W40" s="72">
        <f>W38+W39</f>
        <v>2.7777777777777783E-3</v>
      </c>
      <c r="X40" s="70">
        <v>2</v>
      </c>
      <c r="Y40" s="71"/>
      <c r="Z40" s="72">
        <f>Z38+Z39</f>
        <v>1.8518518518518545E-3</v>
      </c>
      <c r="AA40" s="114">
        <f>AA38+AA39</f>
        <v>7.4074074074074112E-3</v>
      </c>
      <c r="AB40" s="58">
        <f>AB38+AB39</f>
        <v>12</v>
      </c>
      <c r="AC40" s="85"/>
    </row>
    <row r="41" spans="2:30" ht="22.6" customHeight="1" x14ac:dyDescent="0.3">
      <c r="B41" s="29" t="s">
        <v>7</v>
      </c>
      <c r="C41" s="29" t="s">
        <v>53</v>
      </c>
      <c r="D41" s="30" t="s">
        <v>9</v>
      </c>
      <c r="E41" s="30" t="s">
        <v>10</v>
      </c>
      <c r="F41" s="31" t="s">
        <v>11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3"/>
      <c r="Z41" s="115"/>
      <c r="AA41" s="116"/>
      <c r="AB41" s="117"/>
      <c r="AC41" s="37" t="s">
        <v>12</v>
      </c>
    </row>
    <row r="42" spans="2:30" s="38" customFormat="1" ht="24.55" customHeight="1" x14ac:dyDescent="0.3">
      <c r="B42" s="39"/>
      <c r="C42" s="39"/>
      <c r="D42" s="30"/>
      <c r="E42" s="30"/>
      <c r="F42" s="40" t="s">
        <v>13</v>
      </c>
      <c r="G42" s="41"/>
      <c r="H42" s="42" t="s">
        <v>14</v>
      </c>
      <c r="I42" s="43" t="s">
        <v>15</v>
      </c>
      <c r="J42" s="44"/>
      <c r="K42" s="42" t="s">
        <v>14</v>
      </c>
      <c r="L42" s="43" t="s">
        <v>16</v>
      </c>
      <c r="M42" s="44"/>
      <c r="N42" s="42" t="s">
        <v>14</v>
      </c>
      <c r="O42" s="40" t="s">
        <v>17</v>
      </c>
      <c r="P42" s="41"/>
      <c r="Q42" s="42" t="s">
        <v>14</v>
      </c>
      <c r="R42" s="43" t="s">
        <v>18</v>
      </c>
      <c r="S42" s="44"/>
      <c r="T42" s="42" t="s">
        <v>14</v>
      </c>
      <c r="U42" s="43" t="s">
        <v>19</v>
      </c>
      <c r="V42" s="44"/>
      <c r="W42" s="42" t="s">
        <v>14</v>
      </c>
      <c r="X42" s="43" t="s">
        <v>20</v>
      </c>
      <c r="Y42" s="44"/>
      <c r="Z42" s="42" t="s">
        <v>14</v>
      </c>
      <c r="AA42" s="42" t="s">
        <v>21</v>
      </c>
      <c r="AB42" s="45"/>
      <c r="AC42" s="46"/>
    </row>
    <row r="43" spans="2:30" s="38" customFormat="1" ht="14.25" customHeight="1" x14ac:dyDescent="0.3">
      <c r="B43" s="45">
        <v>1</v>
      </c>
      <c r="C43" s="118">
        <v>2</v>
      </c>
      <c r="D43" s="47">
        <v>3</v>
      </c>
      <c r="E43" s="45">
        <v>4</v>
      </c>
      <c r="F43" s="48">
        <v>5</v>
      </c>
      <c r="G43" s="49"/>
      <c r="H43" s="50"/>
      <c r="I43" s="48" t="s">
        <v>22</v>
      </c>
      <c r="J43" s="49"/>
      <c r="K43" s="50"/>
      <c r="L43" s="48" t="s">
        <v>23</v>
      </c>
      <c r="M43" s="49"/>
      <c r="N43" s="50"/>
      <c r="O43" s="48" t="s">
        <v>24</v>
      </c>
      <c r="P43" s="49"/>
      <c r="Q43" s="50"/>
      <c r="R43" s="48" t="s">
        <v>25</v>
      </c>
      <c r="S43" s="49"/>
      <c r="T43" s="50"/>
      <c r="U43" s="48" t="s">
        <v>26</v>
      </c>
      <c r="V43" s="49"/>
      <c r="W43" s="50"/>
      <c r="X43" s="48" t="s">
        <v>27</v>
      </c>
      <c r="Y43" s="49"/>
      <c r="Z43" s="42"/>
      <c r="AA43" s="42"/>
      <c r="AB43" s="45"/>
      <c r="AC43" s="51">
        <v>12</v>
      </c>
    </row>
    <row r="44" spans="2:30" s="54" customFormat="1" ht="18" customHeight="1" x14ac:dyDescent="0.25">
      <c r="B44" s="55" t="s">
        <v>54</v>
      </c>
      <c r="C44" s="56" t="s">
        <v>55</v>
      </c>
      <c r="D44" s="100" t="s">
        <v>36</v>
      </c>
      <c r="E44" s="58">
        <v>8</v>
      </c>
      <c r="F44" s="76">
        <v>0.57291666666666663</v>
      </c>
      <c r="G44" s="76">
        <v>0.65625</v>
      </c>
      <c r="H44" s="76"/>
      <c r="I44" s="76">
        <v>0.57291666666666663</v>
      </c>
      <c r="J44" s="76">
        <v>0.65625</v>
      </c>
      <c r="K44" s="76"/>
      <c r="L44" s="76">
        <v>0.57291666666666663</v>
      </c>
      <c r="M44" s="76">
        <v>0.65625</v>
      </c>
      <c r="N44" s="76"/>
      <c r="O44" s="76">
        <v>0.57291666666666663</v>
      </c>
      <c r="P44" s="76">
        <v>0.65625</v>
      </c>
      <c r="Q44" s="76"/>
      <c r="R44" s="76"/>
      <c r="S44" s="76"/>
      <c r="T44" s="79"/>
      <c r="U44" s="83"/>
      <c r="V44" s="83"/>
      <c r="W44" s="83"/>
      <c r="X44" s="83"/>
      <c r="Y44" s="83"/>
      <c r="Z44" s="79"/>
      <c r="AA44" s="80"/>
      <c r="AB44" s="62">
        <v>14</v>
      </c>
      <c r="AC44" s="81" t="s">
        <v>56</v>
      </c>
    </row>
    <row r="45" spans="2:30" s="54" customFormat="1" ht="18" customHeight="1" x14ac:dyDescent="0.25">
      <c r="B45" s="119"/>
      <c r="C45" s="65"/>
      <c r="D45" s="100" t="s">
        <v>57</v>
      </c>
      <c r="E45" s="58">
        <v>12</v>
      </c>
      <c r="F45" s="76"/>
      <c r="G45" s="76"/>
      <c r="H45" s="76"/>
      <c r="I45" s="76">
        <v>0.65625</v>
      </c>
      <c r="J45" s="76">
        <v>0.78125</v>
      </c>
      <c r="K45" s="76"/>
      <c r="L45" s="76">
        <v>0.65625</v>
      </c>
      <c r="M45" s="76">
        <v>0.78125</v>
      </c>
      <c r="N45" s="76"/>
      <c r="O45" s="76">
        <v>0.65625</v>
      </c>
      <c r="P45" s="76">
        <v>0.78125</v>
      </c>
      <c r="Q45" s="76"/>
      <c r="R45" s="76">
        <v>0.65625</v>
      </c>
      <c r="S45" s="76">
        <v>0.78125</v>
      </c>
      <c r="T45" s="79"/>
      <c r="U45" s="83"/>
      <c r="V45" s="83"/>
      <c r="W45" s="83"/>
      <c r="X45" s="83"/>
      <c r="Y45" s="83"/>
      <c r="Z45" s="79"/>
      <c r="AA45" s="80"/>
      <c r="AB45" s="62"/>
      <c r="AC45" s="84"/>
    </row>
    <row r="46" spans="2:30" s="54" customFormat="1" ht="18" customHeight="1" x14ac:dyDescent="0.25">
      <c r="B46" s="120"/>
      <c r="C46" s="67"/>
      <c r="D46" s="104" t="s">
        <v>43</v>
      </c>
      <c r="E46" s="69">
        <f>SUM(F46:Y46)</f>
        <v>20</v>
      </c>
      <c r="F46" s="70">
        <v>2</v>
      </c>
      <c r="G46" s="71"/>
      <c r="H46" s="72"/>
      <c r="I46" s="70">
        <v>5</v>
      </c>
      <c r="J46" s="71"/>
      <c r="K46" s="72"/>
      <c r="L46" s="70">
        <v>5</v>
      </c>
      <c r="M46" s="71"/>
      <c r="N46" s="72"/>
      <c r="O46" s="70">
        <v>5</v>
      </c>
      <c r="P46" s="71"/>
      <c r="Q46" s="72"/>
      <c r="R46" s="70">
        <v>3</v>
      </c>
      <c r="S46" s="71"/>
      <c r="T46" s="73"/>
      <c r="U46" s="121"/>
      <c r="V46" s="122"/>
      <c r="W46" s="123"/>
      <c r="X46" s="121"/>
      <c r="Y46" s="122"/>
      <c r="Z46" s="73"/>
      <c r="AA46" s="74"/>
      <c r="AB46" s="62" t="e">
        <f>#REF!+#REF!</f>
        <v>#REF!</v>
      </c>
      <c r="AC46" s="85"/>
    </row>
    <row r="47" spans="2:30" s="54" customFormat="1" ht="19.5" customHeight="1" x14ac:dyDescent="0.25">
      <c r="B47" s="86" t="s">
        <v>58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8"/>
    </row>
    <row r="48" spans="2:30" s="131" customFormat="1" ht="18" customHeight="1" x14ac:dyDescent="0.25">
      <c r="B48" s="64" t="s">
        <v>59</v>
      </c>
      <c r="C48" s="124" t="s">
        <v>60</v>
      </c>
      <c r="D48" s="100" t="s">
        <v>57</v>
      </c>
      <c r="E48" s="58">
        <v>9</v>
      </c>
      <c r="F48" s="125">
        <v>0.54166666666666663</v>
      </c>
      <c r="G48" s="125">
        <v>0.66666666666666663</v>
      </c>
      <c r="H48" s="126"/>
      <c r="I48" s="83"/>
      <c r="J48" s="83"/>
      <c r="K48" s="126"/>
      <c r="L48" s="76">
        <v>0.58333333333333337</v>
      </c>
      <c r="M48" s="76">
        <v>0.70833333333333337</v>
      </c>
      <c r="N48" s="83"/>
      <c r="O48" s="83"/>
      <c r="P48" s="83"/>
      <c r="Q48" s="126"/>
      <c r="R48" s="127">
        <v>0.58333333333333337</v>
      </c>
      <c r="S48" s="127">
        <v>0.70833333333333337</v>
      </c>
      <c r="T48" s="126"/>
      <c r="U48" s="83"/>
      <c r="V48" s="83"/>
      <c r="W48" s="126"/>
      <c r="X48" s="83"/>
      <c r="Y48" s="83"/>
      <c r="Z48" s="126"/>
      <c r="AA48" s="128"/>
      <c r="AB48" s="129">
        <v>6</v>
      </c>
      <c r="AC48" s="130" t="s">
        <v>32</v>
      </c>
    </row>
    <row r="49" spans="2:29" s="131" customFormat="1" ht="17.2" customHeight="1" x14ac:dyDescent="0.25">
      <c r="B49" s="66"/>
      <c r="C49" s="132"/>
      <c r="D49" s="104" t="s">
        <v>43</v>
      </c>
      <c r="E49" s="69">
        <f>SUM(F49:Y49)</f>
        <v>9</v>
      </c>
      <c r="F49" s="133">
        <v>3</v>
      </c>
      <c r="G49" s="134"/>
      <c r="H49" s="135"/>
      <c r="I49" s="121"/>
      <c r="J49" s="122"/>
      <c r="K49" s="135"/>
      <c r="L49" s="70">
        <v>3</v>
      </c>
      <c r="M49" s="71"/>
      <c r="N49" s="123"/>
      <c r="O49" s="121"/>
      <c r="P49" s="122"/>
      <c r="Q49" s="135"/>
      <c r="R49" s="133">
        <v>3</v>
      </c>
      <c r="S49" s="134"/>
      <c r="T49" s="135"/>
      <c r="U49" s="121"/>
      <c r="V49" s="122"/>
      <c r="W49" s="135"/>
      <c r="X49" s="121"/>
      <c r="Y49" s="122"/>
      <c r="Z49" s="135"/>
      <c r="AA49" s="136"/>
      <c r="AB49" s="129" t="e">
        <f>#REF!+#REF!+AB48+#REF!+#REF!+#REF!</f>
        <v>#REF!</v>
      </c>
      <c r="AC49" s="137"/>
    </row>
    <row r="50" spans="2:29" s="131" customFormat="1" ht="20.3" customHeight="1" x14ac:dyDescent="0.25">
      <c r="B50" s="55" t="s">
        <v>61</v>
      </c>
      <c r="C50" s="138" t="s">
        <v>62</v>
      </c>
      <c r="D50" s="139" t="s">
        <v>33</v>
      </c>
      <c r="E50" s="140">
        <v>5</v>
      </c>
      <c r="F50" s="78"/>
      <c r="G50" s="78"/>
      <c r="H50" s="141"/>
      <c r="I50" s="78"/>
      <c r="J50" s="78"/>
      <c r="K50" s="78"/>
      <c r="L50" s="78"/>
      <c r="M50" s="78"/>
      <c r="N50" s="78"/>
      <c r="O50" s="78"/>
      <c r="P50" s="78"/>
      <c r="Q50" s="125"/>
      <c r="R50" s="125">
        <v>0.41666666666666669</v>
      </c>
      <c r="S50" s="125">
        <v>0.54166666666666663</v>
      </c>
      <c r="T50" s="125"/>
      <c r="U50" s="125">
        <v>0.69791666666666663</v>
      </c>
      <c r="V50" s="125">
        <v>0.78125</v>
      </c>
      <c r="W50" s="125"/>
      <c r="X50" s="78"/>
      <c r="Y50" s="78"/>
      <c r="Z50" s="125"/>
      <c r="AA50" s="142"/>
      <c r="AB50" s="140">
        <v>5</v>
      </c>
      <c r="AC50" s="130" t="s">
        <v>63</v>
      </c>
    </row>
    <row r="51" spans="2:29" s="131" customFormat="1" ht="17.2" customHeight="1" x14ac:dyDescent="0.25">
      <c r="B51" s="64"/>
      <c r="C51" s="143"/>
      <c r="D51" s="144" t="s">
        <v>43</v>
      </c>
      <c r="E51" s="69">
        <f>SUM(E50)</f>
        <v>5</v>
      </c>
      <c r="F51" s="43"/>
      <c r="G51" s="44"/>
      <c r="H51" s="42"/>
      <c r="I51" s="43"/>
      <c r="J51" s="44"/>
      <c r="K51" s="42"/>
      <c r="L51" s="43"/>
      <c r="M51" s="44"/>
      <c r="N51" s="42"/>
      <c r="O51" s="43"/>
      <c r="P51" s="44"/>
      <c r="Q51" s="145"/>
      <c r="R51" s="133">
        <v>3</v>
      </c>
      <c r="S51" s="134"/>
      <c r="T51" s="145"/>
      <c r="U51" s="133">
        <v>2</v>
      </c>
      <c r="V51" s="134"/>
      <c r="W51" s="145"/>
      <c r="X51" s="43"/>
      <c r="Y51" s="44"/>
      <c r="Z51" s="145"/>
      <c r="AA51" s="146"/>
      <c r="AB51" s="140" t="e">
        <f>AB50+#REF!+#REF!+#REF!</f>
        <v>#REF!</v>
      </c>
      <c r="AC51" s="137"/>
    </row>
    <row r="52" spans="2:29" s="131" customFormat="1" ht="19.5" customHeight="1" x14ac:dyDescent="0.25">
      <c r="B52" s="55" t="s">
        <v>64</v>
      </c>
      <c r="C52" s="124" t="s">
        <v>65</v>
      </c>
      <c r="D52" s="147" t="s">
        <v>31</v>
      </c>
      <c r="E52" s="148">
        <v>4</v>
      </c>
      <c r="F52" s="127"/>
      <c r="G52" s="127"/>
      <c r="H52" s="149"/>
      <c r="I52" s="127">
        <v>0.54166666666666663</v>
      </c>
      <c r="J52" s="127">
        <v>0.58333333333333337</v>
      </c>
      <c r="K52" s="149"/>
      <c r="L52" s="127">
        <v>0.54166666666666663</v>
      </c>
      <c r="M52" s="127">
        <v>0.58333333333333337</v>
      </c>
      <c r="N52" s="149"/>
      <c r="O52" s="127">
        <v>0.54166666666666663</v>
      </c>
      <c r="P52" s="127">
        <v>0.58333333333333337</v>
      </c>
      <c r="Q52" s="149"/>
      <c r="R52" s="127">
        <v>0.33333333333333331</v>
      </c>
      <c r="S52" s="127">
        <v>0.375</v>
      </c>
      <c r="T52" s="149"/>
      <c r="U52" s="150"/>
      <c r="V52" s="150"/>
      <c r="W52" s="150"/>
      <c r="X52" s="150"/>
      <c r="Y52" s="150"/>
      <c r="Z52" s="129"/>
      <c r="AA52" s="129"/>
      <c r="AB52" s="129"/>
      <c r="AC52" s="130" t="s">
        <v>32</v>
      </c>
    </row>
    <row r="53" spans="2:29" s="131" customFormat="1" ht="19.5" customHeight="1" x14ac:dyDescent="0.25">
      <c r="B53" s="64"/>
      <c r="C53" s="151"/>
      <c r="D53" s="152" t="s">
        <v>33</v>
      </c>
      <c r="E53" s="140">
        <v>4.5</v>
      </c>
      <c r="F53" s="127">
        <v>0.33333333333333331</v>
      </c>
      <c r="G53" s="127">
        <v>0.39583333333333331</v>
      </c>
      <c r="H53" s="153"/>
      <c r="I53" s="154"/>
      <c r="J53" s="154"/>
      <c r="K53" s="153"/>
      <c r="L53" s="154"/>
      <c r="M53" s="154"/>
      <c r="N53" s="153"/>
      <c r="O53" s="127">
        <v>0.625</v>
      </c>
      <c r="P53" s="127">
        <v>0.6875</v>
      </c>
      <c r="Q53" s="153"/>
      <c r="R53" s="127">
        <v>0.47916666666666669</v>
      </c>
      <c r="S53" s="127">
        <v>0.54166666666666663</v>
      </c>
      <c r="T53" s="153"/>
      <c r="U53" s="155"/>
      <c r="V53" s="155"/>
      <c r="W53" s="155"/>
      <c r="X53" s="155"/>
      <c r="Y53" s="155"/>
      <c r="Z53" s="129"/>
      <c r="AA53" s="129"/>
      <c r="AB53" s="129"/>
      <c r="AC53" s="156"/>
    </row>
    <row r="54" spans="2:29" s="131" customFormat="1" ht="19.5" customHeight="1" x14ac:dyDescent="0.25">
      <c r="B54" s="64"/>
      <c r="C54" s="151"/>
      <c r="D54" s="152" t="s">
        <v>36</v>
      </c>
      <c r="E54" s="140">
        <v>6.5</v>
      </c>
      <c r="F54" s="127">
        <v>0.39583333333333331</v>
      </c>
      <c r="G54" s="127">
        <v>0.45833333333333331</v>
      </c>
      <c r="H54" s="153"/>
      <c r="I54" s="127">
        <v>0.33333333333333331</v>
      </c>
      <c r="J54" s="127">
        <v>0.41666666666666669</v>
      </c>
      <c r="K54" s="153"/>
      <c r="L54" s="127">
        <v>0.625</v>
      </c>
      <c r="M54" s="127">
        <v>0.70833333333333337</v>
      </c>
      <c r="N54" s="153"/>
      <c r="O54" s="127">
        <v>0.41666666666666669</v>
      </c>
      <c r="P54" s="127">
        <v>0.45833333333333331</v>
      </c>
      <c r="Q54" s="153"/>
      <c r="R54" s="154"/>
      <c r="S54" s="154"/>
      <c r="T54" s="153"/>
      <c r="U54" s="155"/>
      <c r="V54" s="155"/>
      <c r="W54" s="155"/>
      <c r="X54" s="155"/>
      <c r="Y54" s="155"/>
      <c r="Z54" s="129"/>
      <c r="AA54" s="129"/>
      <c r="AB54" s="129"/>
      <c r="AC54" s="156"/>
    </row>
    <row r="55" spans="2:29" s="131" customFormat="1" ht="19.5" customHeight="1" x14ac:dyDescent="0.25">
      <c r="B55" s="66"/>
      <c r="C55" s="132"/>
      <c r="D55" s="104" t="s">
        <v>43</v>
      </c>
      <c r="E55" s="69">
        <f>SUM(F55:Y55)</f>
        <v>15</v>
      </c>
      <c r="F55" s="157">
        <v>3</v>
      </c>
      <c r="G55" s="158"/>
      <c r="H55" s="149"/>
      <c r="I55" s="133">
        <v>3</v>
      </c>
      <c r="J55" s="134"/>
      <c r="K55" s="149"/>
      <c r="L55" s="133">
        <v>3</v>
      </c>
      <c r="M55" s="134"/>
      <c r="N55" s="149"/>
      <c r="O55" s="133">
        <v>3.5</v>
      </c>
      <c r="P55" s="134"/>
      <c r="Q55" s="149"/>
      <c r="R55" s="157">
        <v>2.5</v>
      </c>
      <c r="S55" s="158"/>
      <c r="T55" s="149"/>
      <c r="U55" s="159"/>
      <c r="V55" s="160"/>
      <c r="W55" s="150"/>
      <c r="X55" s="159"/>
      <c r="Y55" s="160"/>
      <c r="Z55" s="129"/>
      <c r="AA55" s="129"/>
      <c r="AB55" s="129"/>
      <c r="AC55" s="137"/>
    </row>
    <row r="56" spans="2:29" s="54" customFormat="1" ht="18" customHeight="1" x14ac:dyDescent="0.25">
      <c r="B56" s="161" t="s">
        <v>66</v>
      </c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3"/>
    </row>
    <row r="57" spans="2:29" s="54" customFormat="1" ht="18" customHeight="1" x14ac:dyDescent="0.25">
      <c r="B57" s="55" t="s">
        <v>67</v>
      </c>
      <c r="C57" s="108" t="s">
        <v>68</v>
      </c>
      <c r="D57" s="75" t="s">
        <v>31</v>
      </c>
      <c r="E57" s="58">
        <v>4</v>
      </c>
      <c r="F57" s="76">
        <v>0.35416666666666669</v>
      </c>
      <c r="G57" s="76">
        <v>0.41666666666666669</v>
      </c>
      <c r="H57" s="77"/>
      <c r="I57" s="76"/>
      <c r="J57" s="76"/>
      <c r="K57" s="76"/>
      <c r="L57" s="76">
        <v>0.35416666666666669</v>
      </c>
      <c r="M57" s="76">
        <v>0.41666666666666669</v>
      </c>
      <c r="N57" s="76"/>
      <c r="O57" s="76"/>
      <c r="P57" s="76"/>
      <c r="Q57" s="76"/>
      <c r="R57" s="76"/>
      <c r="S57" s="76"/>
      <c r="T57" s="76"/>
      <c r="U57" s="76">
        <v>0.70833333333333337</v>
      </c>
      <c r="V57" s="76">
        <v>0.75</v>
      </c>
      <c r="W57" s="76"/>
      <c r="X57" s="78"/>
      <c r="Y57" s="78"/>
      <c r="Z57" s="79"/>
      <c r="AA57" s="80"/>
      <c r="AB57" s="62">
        <v>6</v>
      </c>
      <c r="AC57" s="81" t="s">
        <v>69</v>
      </c>
    </row>
    <row r="58" spans="2:29" s="54" customFormat="1" ht="18" customHeight="1" x14ac:dyDescent="0.25">
      <c r="B58" s="64"/>
      <c r="C58" s="110"/>
      <c r="D58" s="75" t="s">
        <v>36</v>
      </c>
      <c r="E58" s="58">
        <v>8</v>
      </c>
      <c r="F58" s="76"/>
      <c r="G58" s="76"/>
      <c r="H58" s="77"/>
      <c r="I58" s="76">
        <v>0.66666666666666663</v>
      </c>
      <c r="J58" s="76">
        <v>0.75</v>
      </c>
      <c r="K58" s="76"/>
      <c r="L58" s="76">
        <v>0.66666666666666663</v>
      </c>
      <c r="M58" s="76">
        <v>0.75</v>
      </c>
      <c r="N58" s="76"/>
      <c r="O58" s="76">
        <v>0.66666666666666663</v>
      </c>
      <c r="P58" s="76">
        <v>0.75</v>
      </c>
      <c r="Q58" s="76"/>
      <c r="R58" s="76">
        <v>0.66666666666666663</v>
      </c>
      <c r="S58" s="76">
        <v>0.75</v>
      </c>
      <c r="T58" s="76"/>
      <c r="U58" s="76"/>
      <c r="V58" s="76"/>
      <c r="W58" s="76"/>
      <c r="X58" s="78"/>
      <c r="Y58" s="78"/>
      <c r="Z58" s="79"/>
      <c r="AA58" s="80"/>
      <c r="AB58" s="62"/>
      <c r="AC58" s="84"/>
    </row>
    <row r="59" spans="2:29" s="54" customFormat="1" ht="18" customHeight="1" x14ac:dyDescent="0.25">
      <c r="B59" s="164"/>
      <c r="C59" s="165"/>
      <c r="D59" s="144" t="s">
        <v>43</v>
      </c>
      <c r="E59" s="69">
        <f>SUM(F59:Y59)</f>
        <v>12</v>
      </c>
      <c r="F59" s="70">
        <v>1.5</v>
      </c>
      <c r="G59" s="71"/>
      <c r="H59" s="72"/>
      <c r="I59" s="70">
        <v>2</v>
      </c>
      <c r="J59" s="71"/>
      <c r="K59" s="72"/>
      <c r="L59" s="70">
        <v>3.5</v>
      </c>
      <c r="M59" s="71"/>
      <c r="N59" s="72"/>
      <c r="O59" s="70">
        <v>2</v>
      </c>
      <c r="P59" s="71"/>
      <c r="Q59" s="72"/>
      <c r="R59" s="70">
        <v>2</v>
      </c>
      <c r="S59" s="71"/>
      <c r="T59" s="72"/>
      <c r="U59" s="70">
        <v>1</v>
      </c>
      <c r="V59" s="71"/>
      <c r="W59" s="73"/>
      <c r="X59" s="121"/>
      <c r="Y59" s="122"/>
      <c r="Z59" s="73"/>
      <c r="AA59" s="74"/>
      <c r="AB59" s="62" t="e">
        <f>#REF!+AB57+#REF!+#REF!</f>
        <v>#REF!</v>
      </c>
      <c r="AC59" s="85"/>
    </row>
    <row r="60" spans="2:29" s="54" customFormat="1" ht="18" customHeight="1" x14ac:dyDescent="0.25">
      <c r="B60" s="107" t="s">
        <v>70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8"/>
    </row>
    <row r="61" spans="2:29" s="54" customFormat="1" ht="18" customHeight="1" x14ac:dyDescent="0.25">
      <c r="B61" s="55" t="s">
        <v>71</v>
      </c>
      <c r="C61" s="108" t="s">
        <v>72</v>
      </c>
      <c r="D61" s="75" t="s">
        <v>31</v>
      </c>
      <c r="E61" s="58">
        <v>4</v>
      </c>
      <c r="F61" s="76">
        <v>0.41666666666666669</v>
      </c>
      <c r="G61" s="76">
        <v>0.47916666666666669</v>
      </c>
      <c r="H61" s="77"/>
      <c r="I61" s="76"/>
      <c r="J61" s="76"/>
      <c r="K61" s="76"/>
      <c r="L61" s="76">
        <v>0.41666666666666669</v>
      </c>
      <c r="M61" s="76">
        <v>0.47916666666666669</v>
      </c>
      <c r="N61" s="77"/>
      <c r="O61" s="76"/>
      <c r="P61" s="76"/>
      <c r="Q61" s="76"/>
      <c r="R61" s="76">
        <v>0.41666666666666669</v>
      </c>
      <c r="S61" s="76">
        <v>0.45833333333333331</v>
      </c>
      <c r="T61" s="77"/>
      <c r="U61" s="76"/>
      <c r="V61" s="76"/>
      <c r="W61" s="76"/>
      <c r="X61" s="78"/>
      <c r="Y61" s="78"/>
      <c r="Z61" s="79"/>
      <c r="AA61" s="80"/>
      <c r="AB61" s="62">
        <v>6</v>
      </c>
      <c r="AC61" s="81" t="s">
        <v>73</v>
      </c>
    </row>
    <row r="62" spans="2:29" s="54" customFormat="1" ht="18" customHeight="1" x14ac:dyDescent="0.25">
      <c r="B62" s="64"/>
      <c r="C62" s="110"/>
      <c r="D62" s="75" t="s">
        <v>33</v>
      </c>
      <c r="E62" s="58">
        <v>6</v>
      </c>
      <c r="F62" s="76"/>
      <c r="G62" s="76"/>
      <c r="H62" s="77"/>
      <c r="I62" s="76">
        <v>0.75</v>
      </c>
      <c r="J62" s="76">
        <v>0.83333333333333337</v>
      </c>
      <c r="K62" s="76"/>
      <c r="L62" s="76"/>
      <c r="M62" s="76"/>
      <c r="N62" s="77"/>
      <c r="O62" s="76">
        <v>0.75</v>
      </c>
      <c r="P62" s="76">
        <v>0.83333333333333337</v>
      </c>
      <c r="Q62" s="76"/>
      <c r="R62" s="76"/>
      <c r="S62" s="76"/>
      <c r="T62" s="77"/>
      <c r="U62" s="76">
        <v>0.66666666666666663</v>
      </c>
      <c r="V62" s="76">
        <v>0.75</v>
      </c>
      <c r="W62" s="76"/>
      <c r="X62" s="78"/>
      <c r="Y62" s="78"/>
      <c r="Z62" s="79"/>
      <c r="AA62" s="80"/>
      <c r="AB62" s="62"/>
      <c r="AC62" s="84"/>
    </row>
    <row r="63" spans="2:29" s="54" customFormat="1" ht="18" customHeight="1" x14ac:dyDescent="0.25">
      <c r="B63" s="64"/>
      <c r="C63" s="110"/>
      <c r="D63" s="75" t="s">
        <v>37</v>
      </c>
      <c r="E63" s="58">
        <v>8</v>
      </c>
      <c r="F63" s="76">
        <v>0.75</v>
      </c>
      <c r="G63" s="76">
        <v>0.83333333333333337</v>
      </c>
      <c r="H63" s="77"/>
      <c r="I63" s="76"/>
      <c r="J63" s="76"/>
      <c r="K63" s="76"/>
      <c r="L63" s="76">
        <v>0.75</v>
      </c>
      <c r="M63" s="76">
        <v>0.83333333333333337</v>
      </c>
      <c r="N63" s="77"/>
      <c r="O63" s="76"/>
      <c r="P63" s="76"/>
      <c r="Q63" s="76"/>
      <c r="R63" s="76">
        <v>0.75</v>
      </c>
      <c r="S63" s="76">
        <v>0.83333333333333337</v>
      </c>
      <c r="T63" s="77"/>
      <c r="U63" s="76">
        <v>0.75</v>
      </c>
      <c r="V63" s="76">
        <v>0.83333333333333337</v>
      </c>
      <c r="W63" s="79"/>
      <c r="X63" s="83"/>
      <c r="Y63" s="83"/>
      <c r="Z63" s="79"/>
      <c r="AA63" s="80"/>
      <c r="AB63" s="62">
        <v>9</v>
      </c>
      <c r="AC63" s="84"/>
    </row>
    <row r="64" spans="2:29" s="54" customFormat="1" ht="18" customHeight="1" x14ac:dyDescent="0.25">
      <c r="B64" s="66"/>
      <c r="C64" s="111"/>
      <c r="D64" s="112" t="s">
        <v>43</v>
      </c>
      <c r="E64" s="69">
        <f>SUM(F64:Y64)</f>
        <v>18</v>
      </c>
      <c r="F64" s="70">
        <v>3.5</v>
      </c>
      <c r="G64" s="71"/>
      <c r="H64" s="72"/>
      <c r="I64" s="70">
        <v>2</v>
      </c>
      <c r="J64" s="71"/>
      <c r="K64" s="72"/>
      <c r="L64" s="166">
        <v>3.5</v>
      </c>
      <c r="M64" s="167"/>
      <c r="N64" s="72"/>
      <c r="O64" s="70">
        <v>2</v>
      </c>
      <c r="P64" s="71"/>
      <c r="Q64" s="72"/>
      <c r="R64" s="70">
        <v>3</v>
      </c>
      <c r="S64" s="71"/>
      <c r="T64" s="72"/>
      <c r="U64" s="70">
        <v>4</v>
      </c>
      <c r="V64" s="71"/>
      <c r="W64" s="73"/>
      <c r="X64" s="121"/>
      <c r="Y64" s="122"/>
      <c r="Z64" s="73"/>
      <c r="AA64" s="74"/>
      <c r="AB64" s="62" t="e">
        <f>AB61+AB63+#REF!</f>
        <v>#REF!</v>
      </c>
      <c r="AC64" s="85"/>
    </row>
    <row r="65" spans="2:29" s="172" customFormat="1" ht="18" customHeight="1" x14ac:dyDescent="0.3">
      <c r="B65" s="168" t="s">
        <v>74</v>
      </c>
      <c r="C65" s="169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1"/>
    </row>
    <row r="66" spans="2:29" s="131" customFormat="1" ht="18" customHeight="1" x14ac:dyDescent="0.25">
      <c r="B66" s="173" t="s">
        <v>75</v>
      </c>
      <c r="C66" s="174" t="s">
        <v>76</v>
      </c>
      <c r="D66" s="175" t="s">
        <v>33</v>
      </c>
      <c r="E66" s="58">
        <v>5</v>
      </c>
      <c r="F66" s="76"/>
      <c r="G66" s="76"/>
      <c r="H66" s="76"/>
      <c r="I66" s="76">
        <v>0.58333333333333337</v>
      </c>
      <c r="J66" s="76">
        <v>0.66666666666666663</v>
      </c>
      <c r="K66" s="76"/>
      <c r="L66" s="76"/>
      <c r="M66" s="76"/>
      <c r="N66" s="76"/>
      <c r="O66" s="76">
        <v>0.58333333333333337</v>
      </c>
      <c r="P66" s="76">
        <v>0.66666666666666663</v>
      </c>
      <c r="Q66" s="76"/>
      <c r="R66" s="76"/>
      <c r="S66" s="76"/>
      <c r="T66" s="76"/>
      <c r="U66" s="76">
        <v>0.5</v>
      </c>
      <c r="V66" s="76">
        <v>0.54166666666666663</v>
      </c>
      <c r="W66" s="79"/>
      <c r="X66" s="83"/>
      <c r="Y66" s="83"/>
      <c r="Z66" s="79"/>
      <c r="AA66" s="80"/>
      <c r="AB66" s="62">
        <v>6</v>
      </c>
      <c r="AC66" s="81" t="s">
        <v>77</v>
      </c>
    </row>
    <row r="67" spans="2:29" s="131" customFormat="1" ht="18" customHeight="1" x14ac:dyDescent="0.25">
      <c r="B67" s="99"/>
      <c r="C67" s="176"/>
      <c r="D67" s="175" t="s">
        <v>42</v>
      </c>
      <c r="E67" s="177">
        <v>6</v>
      </c>
      <c r="F67" s="76">
        <v>0.35416666666666669</v>
      </c>
      <c r="G67" s="76">
        <v>0.4375</v>
      </c>
      <c r="H67" s="76"/>
      <c r="I67" s="76"/>
      <c r="J67" s="76"/>
      <c r="K67" s="76"/>
      <c r="L67" s="76">
        <v>0.35416666666666669</v>
      </c>
      <c r="M67" s="76">
        <v>0.4375</v>
      </c>
      <c r="N67" s="76"/>
      <c r="O67" s="76"/>
      <c r="P67" s="76"/>
      <c r="Q67" s="76"/>
      <c r="R67" s="76">
        <v>0.35416666666666669</v>
      </c>
      <c r="S67" s="76">
        <v>0.4375</v>
      </c>
      <c r="T67" s="76"/>
      <c r="U67" s="76"/>
      <c r="V67" s="76"/>
      <c r="W67" s="79"/>
      <c r="X67" s="83"/>
      <c r="Y67" s="83"/>
      <c r="Z67" s="79"/>
      <c r="AA67" s="80"/>
      <c r="AB67" s="62">
        <v>6</v>
      </c>
      <c r="AC67" s="84"/>
    </row>
    <row r="68" spans="2:29" s="131" customFormat="1" ht="18" customHeight="1" x14ac:dyDescent="0.25">
      <c r="B68" s="99"/>
      <c r="C68" s="176"/>
      <c r="D68" s="175" t="s">
        <v>37</v>
      </c>
      <c r="E68" s="178">
        <v>11</v>
      </c>
      <c r="F68" s="76">
        <v>0.58333333333333337</v>
      </c>
      <c r="G68" s="76">
        <v>0.70833333333333337</v>
      </c>
      <c r="H68" s="76"/>
      <c r="I68" s="76"/>
      <c r="J68" s="76"/>
      <c r="K68" s="76"/>
      <c r="L68" s="76">
        <v>0.58333333333333337</v>
      </c>
      <c r="M68" s="76">
        <v>0.70833333333333337</v>
      </c>
      <c r="N68" s="76"/>
      <c r="O68" s="76"/>
      <c r="P68" s="76"/>
      <c r="Q68" s="76"/>
      <c r="R68" s="76">
        <v>0.58333333333333337</v>
      </c>
      <c r="S68" s="76">
        <v>0.70833333333333337</v>
      </c>
      <c r="T68" s="76"/>
      <c r="U68" s="76">
        <v>0.54166666666666663</v>
      </c>
      <c r="V68" s="76">
        <v>0.625</v>
      </c>
      <c r="W68" s="79"/>
      <c r="X68" s="83"/>
      <c r="Y68" s="83"/>
      <c r="Z68" s="79"/>
      <c r="AA68" s="80"/>
      <c r="AB68" s="62">
        <v>6</v>
      </c>
      <c r="AC68" s="84"/>
    </row>
    <row r="69" spans="2:29" s="131" customFormat="1" ht="18" customHeight="1" x14ac:dyDescent="0.25">
      <c r="B69" s="99"/>
      <c r="C69" s="176"/>
      <c r="D69" s="175" t="s">
        <v>78</v>
      </c>
      <c r="E69" s="179">
        <v>14</v>
      </c>
      <c r="F69" s="76">
        <v>0.70833333333333337</v>
      </c>
      <c r="G69" s="76">
        <v>0.79166666666666663</v>
      </c>
      <c r="H69" s="76"/>
      <c r="I69" s="76">
        <v>0.66666666666666663</v>
      </c>
      <c r="J69" s="76">
        <v>0.79166666666666663</v>
      </c>
      <c r="K69" s="76"/>
      <c r="L69" s="76">
        <v>0.70833333333333337</v>
      </c>
      <c r="M69" s="76">
        <v>0.79166666666666663</v>
      </c>
      <c r="N69" s="76"/>
      <c r="O69" s="76">
        <v>0.66666666666666663</v>
      </c>
      <c r="P69" s="76">
        <v>0.79166666666666663</v>
      </c>
      <c r="Q69" s="76"/>
      <c r="R69" s="76">
        <v>0.70833333333333337</v>
      </c>
      <c r="S69" s="76">
        <v>0.79166666666666663</v>
      </c>
      <c r="T69" s="76"/>
      <c r="U69" s="76">
        <v>0.625</v>
      </c>
      <c r="V69" s="76">
        <v>0.70833333333333337</v>
      </c>
      <c r="W69" s="79"/>
      <c r="X69" s="83"/>
      <c r="Y69" s="83"/>
      <c r="Z69" s="79"/>
      <c r="AA69" s="80"/>
      <c r="AB69" s="62"/>
      <c r="AC69" s="84"/>
    </row>
    <row r="70" spans="2:29" s="131" customFormat="1" ht="14.25" customHeight="1" x14ac:dyDescent="0.25">
      <c r="B70" s="180"/>
      <c r="C70" s="181"/>
      <c r="D70" s="182" t="s">
        <v>43</v>
      </c>
      <c r="E70" s="69">
        <f>SUM(F70:Y70)</f>
        <v>36</v>
      </c>
      <c r="F70" s="70">
        <v>7</v>
      </c>
      <c r="G70" s="71"/>
      <c r="H70" s="72"/>
      <c r="I70" s="70">
        <v>5</v>
      </c>
      <c r="J70" s="71"/>
      <c r="K70" s="72"/>
      <c r="L70" s="70">
        <v>7</v>
      </c>
      <c r="M70" s="71"/>
      <c r="N70" s="72"/>
      <c r="O70" s="70">
        <v>5</v>
      </c>
      <c r="P70" s="71"/>
      <c r="Q70" s="72"/>
      <c r="R70" s="70">
        <v>7</v>
      </c>
      <c r="S70" s="71"/>
      <c r="T70" s="72"/>
      <c r="U70" s="70">
        <v>5</v>
      </c>
      <c r="V70" s="71"/>
      <c r="W70" s="73"/>
      <c r="X70" s="121"/>
      <c r="Y70" s="122"/>
      <c r="Z70" s="73"/>
      <c r="AA70" s="74"/>
      <c r="AB70" s="62">
        <f>SUM(AB66:AB68)</f>
        <v>18</v>
      </c>
      <c r="AC70" s="85"/>
    </row>
    <row r="71" spans="2:29" ht="22.6" customHeight="1" x14ac:dyDescent="0.3">
      <c r="B71" s="29" t="s">
        <v>7</v>
      </c>
      <c r="C71" s="183" t="s">
        <v>53</v>
      </c>
      <c r="D71" s="30" t="s">
        <v>9</v>
      </c>
      <c r="E71" s="30" t="s">
        <v>10</v>
      </c>
      <c r="F71" s="31" t="s">
        <v>11</v>
      </c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115"/>
      <c r="AA71" s="116"/>
      <c r="AB71" s="117"/>
      <c r="AC71" s="37" t="s">
        <v>12</v>
      </c>
    </row>
    <row r="72" spans="2:29" s="38" customFormat="1" ht="24.55" customHeight="1" x14ac:dyDescent="0.3">
      <c r="B72" s="39"/>
      <c r="C72" s="184"/>
      <c r="D72" s="30"/>
      <c r="E72" s="30"/>
      <c r="F72" s="40" t="s">
        <v>13</v>
      </c>
      <c r="G72" s="41"/>
      <c r="H72" s="42" t="s">
        <v>14</v>
      </c>
      <c r="I72" s="43" t="s">
        <v>15</v>
      </c>
      <c r="J72" s="44"/>
      <c r="K72" s="42" t="s">
        <v>14</v>
      </c>
      <c r="L72" s="43" t="s">
        <v>16</v>
      </c>
      <c r="M72" s="44"/>
      <c r="N72" s="42" t="s">
        <v>14</v>
      </c>
      <c r="O72" s="40" t="s">
        <v>17</v>
      </c>
      <c r="P72" s="41"/>
      <c r="Q72" s="42" t="s">
        <v>14</v>
      </c>
      <c r="R72" s="43" t="s">
        <v>18</v>
      </c>
      <c r="S72" s="44"/>
      <c r="T72" s="42" t="s">
        <v>14</v>
      </c>
      <c r="U72" s="43" t="s">
        <v>19</v>
      </c>
      <c r="V72" s="44"/>
      <c r="W72" s="42" t="s">
        <v>14</v>
      </c>
      <c r="X72" s="43" t="s">
        <v>20</v>
      </c>
      <c r="Y72" s="44"/>
      <c r="Z72" s="42" t="s">
        <v>14</v>
      </c>
      <c r="AA72" s="42" t="s">
        <v>21</v>
      </c>
      <c r="AB72" s="45"/>
      <c r="AC72" s="46"/>
    </row>
    <row r="73" spans="2:29" s="38" customFormat="1" ht="14.25" customHeight="1" x14ac:dyDescent="0.3">
      <c r="B73" s="45">
        <v>1</v>
      </c>
      <c r="C73" s="45">
        <v>2</v>
      </c>
      <c r="D73" s="47">
        <v>3</v>
      </c>
      <c r="E73" s="45">
        <v>4</v>
      </c>
      <c r="F73" s="48">
        <v>5</v>
      </c>
      <c r="G73" s="49"/>
      <c r="H73" s="50"/>
      <c r="I73" s="48" t="s">
        <v>22</v>
      </c>
      <c r="J73" s="49"/>
      <c r="K73" s="50"/>
      <c r="L73" s="48" t="s">
        <v>23</v>
      </c>
      <c r="M73" s="49"/>
      <c r="N73" s="50"/>
      <c r="O73" s="48" t="s">
        <v>24</v>
      </c>
      <c r="P73" s="49"/>
      <c r="Q73" s="50"/>
      <c r="R73" s="48" t="s">
        <v>25</v>
      </c>
      <c r="S73" s="49"/>
      <c r="T73" s="50"/>
      <c r="U73" s="48" t="s">
        <v>26</v>
      </c>
      <c r="V73" s="49"/>
      <c r="W73" s="50"/>
      <c r="X73" s="48" t="s">
        <v>27</v>
      </c>
      <c r="Y73" s="49"/>
      <c r="Z73" s="42"/>
      <c r="AA73" s="42"/>
      <c r="AB73" s="45"/>
      <c r="AC73" s="51">
        <v>12</v>
      </c>
    </row>
    <row r="74" spans="2:29" s="54" customFormat="1" ht="18.850000000000001" customHeight="1" x14ac:dyDescent="0.25">
      <c r="B74" s="64" t="s">
        <v>79</v>
      </c>
      <c r="C74" s="65" t="s">
        <v>80</v>
      </c>
      <c r="D74" s="75" t="s">
        <v>31</v>
      </c>
      <c r="E74" s="58">
        <v>4</v>
      </c>
      <c r="F74" s="76"/>
      <c r="G74" s="76"/>
      <c r="H74" s="77"/>
      <c r="I74" s="76">
        <v>0.60416666666666663</v>
      </c>
      <c r="J74" s="76">
        <v>0.66666666666666663</v>
      </c>
      <c r="K74" s="76"/>
      <c r="L74" s="76"/>
      <c r="M74" s="76"/>
      <c r="N74" s="76"/>
      <c r="O74" s="76">
        <v>0.60416666666666663</v>
      </c>
      <c r="P74" s="76">
        <v>0.66666666666666663</v>
      </c>
      <c r="Q74" s="76"/>
      <c r="R74" s="76">
        <v>0.6875</v>
      </c>
      <c r="S74" s="76">
        <v>0.72916666666666663</v>
      </c>
      <c r="T74" s="76"/>
      <c r="U74" s="78"/>
      <c r="V74" s="78"/>
      <c r="W74" s="78"/>
      <c r="X74" s="78"/>
      <c r="Y74" s="78"/>
      <c r="Z74" s="79"/>
      <c r="AA74" s="80"/>
      <c r="AB74" s="62">
        <v>5</v>
      </c>
      <c r="AC74" s="81" t="s">
        <v>77</v>
      </c>
    </row>
    <row r="75" spans="2:29" s="54" customFormat="1" ht="18.850000000000001" customHeight="1" x14ac:dyDescent="0.25">
      <c r="B75" s="64"/>
      <c r="C75" s="65"/>
      <c r="D75" s="75" t="s">
        <v>33</v>
      </c>
      <c r="E75" s="58">
        <v>6</v>
      </c>
      <c r="F75" s="76">
        <v>0.60416666666666663</v>
      </c>
      <c r="G75" s="76">
        <v>0.6875</v>
      </c>
      <c r="H75" s="77"/>
      <c r="I75" s="76"/>
      <c r="J75" s="76"/>
      <c r="K75" s="76"/>
      <c r="L75" s="76">
        <v>0.60416666666666663</v>
      </c>
      <c r="M75" s="76">
        <v>0.6875</v>
      </c>
      <c r="N75" s="76"/>
      <c r="O75" s="76"/>
      <c r="P75" s="76"/>
      <c r="Q75" s="76"/>
      <c r="R75" s="76">
        <v>0.60416666666666663</v>
      </c>
      <c r="S75" s="76">
        <v>0.6875</v>
      </c>
      <c r="T75" s="76"/>
      <c r="U75" s="78"/>
      <c r="V75" s="78"/>
      <c r="W75" s="78"/>
      <c r="X75" s="78"/>
      <c r="Y75" s="78"/>
      <c r="Z75" s="79"/>
      <c r="AA75" s="80"/>
      <c r="AB75" s="62">
        <v>5</v>
      </c>
      <c r="AC75" s="84"/>
    </row>
    <row r="76" spans="2:29" s="54" customFormat="1" ht="20.3" customHeight="1" x14ac:dyDescent="0.25">
      <c r="B76" s="64"/>
      <c r="C76" s="65"/>
      <c r="D76" s="75" t="s">
        <v>42</v>
      </c>
      <c r="E76" s="58">
        <v>8</v>
      </c>
      <c r="F76" s="76">
        <v>0.35416666666666669</v>
      </c>
      <c r="G76" s="76">
        <v>0.4375</v>
      </c>
      <c r="H76" s="77"/>
      <c r="I76" s="76">
        <v>0.35416666666666669</v>
      </c>
      <c r="J76" s="76">
        <v>0.4375</v>
      </c>
      <c r="K76" s="76"/>
      <c r="L76" s="76">
        <v>0.35416666666666669</v>
      </c>
      <c r="M76" s="76">
        <v>0.4375</v>
      </c>
      <c r="N76" s="76"/>
      <c r="O76" s="76"/>
      <c r="P76" s="76"/>
      <c r="Q76" s="76"/>
      <c r="R76" s="76">
        <v>0.35416666666666669</v>
      </c>
      <c r="S76" s="76">
        <v>0.4375</v>
      </c>
      <c r="T76" s="79"/>
      <c r="U76" s="83"/>
      <c r="V76" s="83"/>
      <c r="W76" s="83"/>
      <c r="X76" s="83"/>
      <c r="Y76" s="83"/>
      <c r="Z76" s="79"/>
      <c r="AA76" s="80"/>
      <c r="AB76" s="62"/>
      <c r="AC76" s="84"/>
    </row>
    <row r="77" spans="2:29" s="54" customFormat="1" ht="17.2" customHeight="1" x14ac:dyDescent="0.25">
      <c r="B77" s="66"/>
      <c r="C77" s="67"/>
      <c r="D77" s="144" t="s">
        <v>43</v>
      </c>
      <c r="E77" s="69">
        <f>SUM(F77:Y77)</f>
        <v>18</v>
      </c>
      <c r="F77" s="70">
        <v>4</v>
      </c>
      <c r="G77" s="71"/>
      <c r="H77" s="72"/>
      <c r="I77" s="70">
        <v>3.5</v>
      </c>
      <c r="J77" s="71"/>
      <c r="K77" s="72"/>
      <c r="L77" s="70">
        <v>4</v>
      </c>
      <c r="M77" s="71"/>
      <c r="N77" s="72"/>
      <c r="O77" s="70">
        <v>1.5</v>
      </c>
      <c r="P77" s="71"/>
      <c r="Q77" s="72"/>
      <c r="R77" s="70">
        <v>5</v>
      </c>
      <c r="S77" s="71"/>
      <c r="T77" s="73"/>
      <c r="U77" s="121"/>
      <c r="V77" s="122"/>
      <c r="W77" s="123"/>
      <c r="X77" s="121"/>
      <c r="Y77" s="122"/>
      <c r="Z77" s="73"/>
      <c r="AA77" s="74"/>
      <c r="AB77" s="62" t="e">
        <f>AB74+#REF!+#REF!+#REF!</f>
        <v>#REF!</v>
      </c>
      <c r="AC77" s="185"/>
    </row>
    <row r="78" spans="2:29" s="54" customFormat="1" ht="18" customHeight="1" x14ac:dyDescent="0.25">
      <c r="B78" s="107" t="s">
        <v>81</v>
      </c>
      <c r="C78" s="1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8"/>
    </row>
    <row r="79" spans="2:29" s="54" customFormat="1" ht="18" customHeight="1" x14ac:dyDescent="0.25">
      <c r="B79" s="173" t="s">
        <v>82</v>
      </c>
      <c r="C79" s="56" t="s">
        <v>83</v>
      </c>
      <c r="D79" s="100" t="s">
        <v>31</v>
      </c>
      <c r="E79" s="58">
        <v>4</v>
      </c>
      <c r="F79" s="76">
        <v>0.39583333333333331</v>
      </c>
      <c r="G79" s="76">
        <v>0.45833333333333331</v>
      </c>
      <c r="H79" s="76"/>
      <c r="I79" s="76"/>
      <c r="J79" s="76"/>
      <c r="K79" s="76"/>
      <c r="L79" s="76">
        <v>0.39583333333333331</v>
      </c>
      <c r="M79" s="76">
        <v>0.45833333333333331</v>
      </c>
      <c r="N79" s="77"/>
      <c r="O79" s="76"/>
      <c r="P79" s="76"/>
      <c r="Q79" s="76"/>
      <c r="R79" s="76">
        <v>0.39583333333333331</v>
      </c>
      <c r="S79" s="76">
        <v>0.4375</v>
      </c>
      <c r="T79" s="79"/>
      <c r="U79" s="83"/>
      <c r="V79" s="83"/>
      <c r="W79" s="83"/>
      <c r="X79" s="83"/>
      <c r="Y79" s="83"/>
      <c r="Z79" s="79"/>
      <c r="AA79" s="80"/>
      <c r="AB79" s="62">
        <v>12</v>
      </c>
      <c r="AC79" s="81" t="s">
        <v>56</v>
      </c>
    </row>
    <row r="80" spans="2:29" s="54" customFormat="1" ht="18" customHeight="1" x14ac:dyDescent="0.25">
      <c r="B80" s="99"/>
      <c r="C80" s="65"/>
      <c r="D80" s="100" t="s">
        <v>33</v>
      </c>
      <c r="E80" s="177">
        <v>6</v>
      </c>
      <c r="F80" s="76">
        <v>0.47916666666666669</v>
      </c>
      <c r="G80" s="76">
        <v>0.5625</v>
      </c>
      <c r="H80" s="76"/>
      <c r="I80" s="76"/>
      <c r="J80" s="76"/>
      <c r="K80" s="76"/>
      <c r="L80" s="76">
        <v>0.47916666666666669</v>
      </c>
      <c r="M80" s="76">
        <v>0.5625</v>
      </c>
      <c r="N80" s="77"/>
      <c r="O80" s="76"/>
      <c r="P80" s="76"/>
      <c r="Q80" s="76"/>
      <c r="R80" s="76">
        <v>0.47916666666666669</v>
      </c>
      <c r="S80" s="76">
        <v>0.5625</v>
      </c>
      <c r="T80" s="79"/>
      <c r="U80" s="83"/>
      <c r="V80" s="83"/>
      <c r="W80" s="83"/>
      <c r="X80" s="83"/>
      <c r="Y80" s="83"/>
      <c r="Z80" s="79"/>
      <c r="AA80" s="80"/>
      <c r="AB80" s="62">
        <v>16</v>
      </c>
      <c r="AC80" s="84"/>
    </row>
    <row r="81" spans="2:29" s="54" customFormat="1" ht="18" customHeight="1" x14ac:dyDescent="0.25">
      <c r="B81" s="99"/>
      <c r="C81" s="65"/>
      <c r="D81" s="100" t="s">
        <v>37</v>
      </c>
      <c r="E81" s="177">
        <v>14</v>
      </c>
      <c r="F81" s="76">
        <v>0.70833333333333337</v>
      </c>
      <c r="G81" s="76">
        <v>0.83333333333333337</v>
      </c>
      <c r="H81" s="76"/>
      <c r="I81" s="76">
        <v>0.70833333333333337</v>
      </c>
      <c r="J81" s="76">
        <v>0.83333333333333337</v>
      </c>
      <c r="K81" s="76"/>
      <c r="L81" s="76">
        <v>0.70833333333333337</v>
      </c>
      <c r="M81" s="76">
        <v>0.83333333333333337</v>
      </c>
      <c r="N81" s="77"/>
      <c r="O81" s="76">
        <v>0.70833333333333337</v>
      </c>
      <c r="P81" s="76">
        <v>0.83333333333333337</v>
      </c>
      <c r="Q81" s="76"/>
      <c r="R81" s="76">
        <v>0.72916666666666663</v>
      </c>
      <c r="S81" s="76">
        <v>0.8125</v>
      </c>
      <c r="T81" s="79"/>
      <c r="U81" s="83"/>
      <c r="V81" s="83"/>
      <c r="W81" s="83"/>
      <c r="X81" s="83"/>
      <c r="Y81" s="83"/>
      <c r="Z81" s="79"/>
      <c r="AA81" s="80"/>
      <c r="AB81" s="62">
        <v>16</v>
      </c>
      <c r="AC81" s="84"/>
    </row>
    <row r="82" spans="2:29" s="54" customFormat="1" ht="18" customHeight="1" x14ac:dyDescent="0.25">
      <c r="B82" s="99"/>
      <c r="C82" s="65"/>
      <c r="D82" s="104" t="s">
        <v>43</v>
      </c>
      <c r="E82" s="69">
        <f>SUM(F82:Y82)</f>
        <v>24</v>
      </c>
      <c r="F82" s="70">
        <v>6.5</v>
      </c>
      <c r="G82" s="71"/>
      <c r="H82" s="72"/>
      <c r="I82" s="70">
        <v>3</v>
      </c>
      <c r="J82" s="71"/>
      <c r="K82" s="72"/>
      <c r="L82" s="70">
        <v>6.5</v>
      </c>
      <c r="M82" s="71"/>
      <c r="N82" s="72"/>
      <c r="O82" s="70">
        <v>3</v>
      </c>
      <c r="P82" s="71"/>
      <c r="Q82" s="72"/>
      <c r="R82" s="70">
        <v>5</v>
      </c>
      <c r="S82" s="71"/>
      <c r="T82" s="72"/>
      <c r="U82" s="43"/>
      <c r="V82" s="44"/>
      <c r="W82" s="42"/>
      <c r="X82" s="43"/>
      <c r="Y82" s="44"/>
      <c r="Z82" s="73"/>
      <c r="AA82" s="74"/>
      <c r="AB82" s="62" t="e">
        <f>AB79+#REF!+AB81</f>
        <v>#REF!</v>
      </c>
      <c r="AC82" s="85"/>
    </row>
    <row r="83" spans="2:29" s="54" customFormat="1" ht="18" customHeight="1" x14ac:dyDescent="0.25">
      <c r="B83" s="55" t="s">
        <v>84</v>
      </c>
      <c r="C83" s="56" t="s">
        <v>85</v>
      </c>
      <c r="D83" s="100" t="s">
        <v>78</v>
      </c>
      <c r="E83" s="58">
        <v>18</v>
      </c>
      <c r="F83" s="76">
        <v>0.6875</v>
      </c>
      <c r="G83" s="76">
        <v>0.8125</v>
      </c>
      <c r="H83" s="76"/>
      <c r="I83" s="76">
        <v>0.6875</v>
      </c>
      <c r="J83" s="76">
        <v>0.8125</v>
      </c>
      <c r="K83" s="76"/>
      <c r="L83" s="76">
        <v>0.6875</v>
      </c>
      <c r="M83" s="76">
        <v>0.8125</v>
      </c>
      <c r="N83" s="77"/>
      <c r="O83" s="78"/>
      <c r="P83" s="78"/>
      <c r="Q83" s="76"/>
      <c r="R83" s="76">
        <v>0.6875</v>
      </c>
      <c r="S83" s="76">
        <v>0.8125</v>
      </c>
      <c r="T83" s="72"/>
      <c r="U83" s="76">
        <v>0.39583333333333331</v>
      </c>
      <c r="V83" s="76">
        <v>0.52083333333333337</v>
      </c>
      <c r="W83" s="76"/>
      <c r="X83" s="76">
        <v>0.375</v>
      </c>
      <c r="Y83" s="76">
        <v>0.5</v>
      </c>
      <c r="Z83" s="79"/>
      <c r="AA83" s="80"/>
      <c r="AB83" s="62">
        <v>6</v>
      </c>
      <c r="AC83" s="81" t="s">
        <v>56</v>
      </c>
    </row>
    <row r="84" spans="2:29" s="54" customFormat="1" ht="18" customHeight="1" x14ac:dyDescent="0.25">
      <c r="B84" s="66"/>
      <c r="C84" s="67"/>
      <c r="D84" s="104" t="str">
        <f>'[1]Расчет расписания'!D117</f>
        <v>часов в день</v>
      </c>
      <c r="E84" s="69">
        <f>SUM(F84:Y84)</f>
        <v>18</v>
      </c>
      <c r="F84" s="70">
        <v>3</v>
      </c>
      <c r="G84" s="71"/>
      <c r="H84" s="72"/>
      <c r="I84" s="70">
        <v>3</v>
      </c>
      <c r="J84" s="71"/>
      <c r="K84" s="72"/>
      <c r="L84" s="70">
        <v>3</v>
      </c>
      <c r="M84" s="71"/>
      <c r="N84" s="72"/>
      <c r="O84" s="43"/>
      <c r="P84" s="44"/>
      <c r="Q84" s="72"/>
      <c r="R84" s="70">
        <v>3</v>
      </c>
      <c r="S84" s="71"/>
      <c r="T84" s="72"/>
      <c r="U84" s="70">
        <v>3</v>
      </c>
      <c r="V84" s="71"/>
      <c r="W84" s="76"/>
      <c r="X84" s="70">
        <v>3</v>
      </c>
      <c r="Y84" s="71"/>
      <c r="Z84" s="73"/>
      <c r="AA84" s="74"/>
      <c r="AB84" s="62" t="e">
        <f>AB83+#REF!+#REF!</f>
        <v>#REF!</v>
      </c>
      <c r="AC84" s="85"/>
    </row>
    <row r="85" spans="2:29" s="54" customFormat="1" ht="18" customHeight="1" x14ac:dyDescent="0.25">
      <c r="B85" s="86" t="s">
        <v>86</v>
      </c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8"/>
    </row>
    <row r="86" spans="2:29" s="54" customFormat="1" ht="20.3" customHeight="1" x14ac:dyDescent="0.25">
      <c r="B86" s="55" t="s">
        <v>87</v>
      </c>
      <c r="C86" s="56" t="s">
        <v>68</v>
      </c>
      <c r="D86" s="75" t="s">
        <v>31</v>
      </c>
      <c r="E86" s="178">
        <v>4</v>
      </c>
      <c r="F86" s="78"/>
      <c r="G86" s="78"/>
      <c r="H86" s="77"/>
      <c r="I86" s="76">
        <v>0.39583333333333331</v>
      </c>
      <c r="J86" s="76">
        <v>0.45833333333333331</v>
      </c>
      <c r="K86" s="76"/>
      <c r="L86" s="78"/>
      <c r="M86" s="78"/>
      <c r="N86" s="76"/>
      <c r="O86" s="76">
        <v>0.39583333333333331</v>
      </c>
      <c r="P86" s="76">
        <v>0.45833333333333331</v>
      </c>
      <c r="Q86" s="76"/>
      <c r="R86" s="78"/>
      <c r="S86" s="78"/>
      <c r="T86" s="76"/>
      <c r="U86" s="76">
        <v>0.66666666666666663</v>
      </c>
      <c r="V86" s="76">
        <v>0.70833333333333337</v>
      </c>
      <c r="W86" s="76"/>
      <c r="X86" s="78"/>
      <c r="Y86" s="78"/>
      <c r="Z86" s="79"/>
      <c r="AA86" s="80"/>
      <c r="AB86" s="62">
        <v>5</v>
      </c>
      <c r="AC86" s="187" t="s">
        <v>32</v>
      </c>
    </row>
    <row r="87" spans="2:29" s="54" customFormat="1" ht="18.850000000000001" customHeight="1" x14ac:dyDescent="0.25">
      <c r="B87" s="64"/>
      <c r="C87" s="65"/>
      <c r="D87" s="188" t="s">
        <v>43</v>
      </c>
      <c r="E87" s="189">
        <f>SUM(F87:Y87)</f>
        <v>4</v>
      </c>
      <c r="F87" s="43"/>
      <c r="G87" s="44"/>
      <c r="H87" s="190"/>
      <c r="I87" s="70">
        <v>1.5</v>
      </c>
      <c r="J87" s="71"/>
      <c r="K87" s="190"/>
      <c r="L87" s="191"/>
      <c r="M87" s="44"/>
      <c r="N87" s="72"/>
      <c r="O87" s="70">
        <v>1.5</v>
      </c>
      <c r="P87" s="71"/>
      <c r="Q87" s="72"/>
      <c r="R87" s="43"/>
      <c r="S87" s="44"/>
      <c r="T87" s="72"/>
      <c r="U87" s="70">
        <v>1</v>
      </c>
      <c r="V87" s="71"/>
      <c r="W87" s="72"/>
      <c r="X87" s="43"/>
      <c r="Y87" s="44"/>
      <c r="Z87" s="73"/>
      <c r="AA87" s="74"/>
      <c r="AB87" s="62" t="e">
        <f>AB86+#REF!+#REF!+#REF!</f>
        <v>#REF!</v>
      </c>
      <c r="AC87" s="192"/>
    </row>
    <row r="88" spans="2:29" s="54" customFormat="1" ht="20.3" customHeight="1" x14ac:dyDescent="0.25">
      <c r="B88" s="55" t="s">
        <v>88</v>
      </c>
      <c r="C88" s="193" t="s">
        <v>89</v>
      </c>
      <c r="D88" s="75" t="s">
        <v>31</v>
      </c>
      <c r="E88" s="178">
        <v>4</v>
      </c>
      <c r="F88" s="76"/>
      <c r="G88" s="76"/>
      <c r="H88" s="77"/>
      <c r="I88" s="76">
        <v>0.75</v>
      </c>
      <c r="J88" s="76">
        <v>0.83333333333333337</v>
      </c>
      <c r="K88" s="76"/>
      <c r="L88" s="78"/>
      <c r="M88" s="78"/>
      <c r="N88" s="76"/>
      <c r="O88" s="76"/>
      <c r="P88" s="76"/>
      <c r="Q88" s="76"/>
      <c r="R88" s="76">
        <v>0.75</v>
      </c>
      <c r="S88" s="76">
        <v>0.83333333333333337</v>
      </c>
      <c r="T88" s="76"/>
      <c r="U88" s="78"/>
      <c r="V88" s="78"/>
      <c r="W88" s="78"/>
      <c r="X88" s="78"/>
      <c r="Y88" s="78"/>
      <c r="Z88" s="79"/>
      <c r="AA88" s="80"/>
      <c r="AB88" s="62">
        <v>5</v>
      </c>
      <c r="AC88" s="194" t="s">
        <v>32</v>
      </c>
    </row>
    <row r="89" spans="2:29" s="54" customFormat="1" ht="20.3" customHeight="1" x14ac:dyDescent="0.25">
      <c r="B89" s="64"/>
      <c r="C89" s="65"/>
      <c r="D89" s="75" t="s">
        <v>33</v>
      </c>
      <c r="E89" s="178">
        <v>6</v>
      </c>
      <c r="F89" s="76">
        <v>0.66666666666666663</v>
      </c>
      <c r="G89" s="76">
        <v>0.75</v>
      </c>
      <c r="H89" s="82"/>
      <c r="I89" s="79"/>
      <c r="J89" s="79"/>
      <c r="K89" s="79"/>
      <c r="L89" s="83"/>
      <c r="M89" s="83"/>
      <c r="N89" s="79"/>
      <c r="O89" s="76">
        <v>0.66666666666666663</v>
      </c>
      <c r="P89" s="76">
        <v>0.75</v>
      </c>
      <c r="Q89" s="79"/>
      <c r="R89" s="76">
        <v>0.64583333333333337</v>
      </c>
      <c r="S89" s="76">
        <v>0.72916666666666663</v>
      </c>
      <c r="T89" s="79"/>
      <c r="U89" s="83"/>
      <c r="V89" s="83"/>
      <c r="W89" s="83"/>
      <c r="X89" s="83"/>
      <c r="Y89" s="83"/>
      <c r="Z89" s="79"/>
      <c r="AA89" s="80"/>
      <c r="AB89" s="62">
        <v>5</v>
      </c>
      <c r="AC89" s="194" t="s">
        <v>90</v>
      </c>
    </row>
    <row r="90" spans="2:29" s="54" customFormat="1" ht="18.850000000000001" customHeight="1" x14ac:dyDescent="0.25">
      <c r="B90" s="164"/>
      <c r="C90" s="195"/>
      <c r="D90" s="144" t="s">
        <v>43</v>
      </c>
      <c r="E90" s="69">
        <f>SUM(F90:Y90)</f>
        <v>10</v>
      </c>
      <c r="F90" s="70">
        <v>2</v>
      </c>
      <c r="G90" s="71"/>
      <c r="H90" s="190"/>
      <c r="I90" s="70">
        <v>2</v>
      </c>
      <c r="J90" s="71"/>
      <c r="K90" s="190"/>
      <c r="L90" s="191"/>
      <c r="M90" s="44"/>
      <c r="N90" s="72"/>
      <c r="O90" s="70">
        <v>2</v>
      </c>
      <c r="P90" s="71"/>
      <c r="Q90" s="72"/>
      <c r="R90" s="70">
        <v>4</v>
      </c>
      <c r="S90" s="71"/>
      <c r="T90" s="72"/>
      <c r="U90" s="43"/>
      <c r="V90" s="44"/>
      <c r="W90" s="42"/>
      <c r="X90" s="43"/>
      <c r="Y90" s="44"/>
      <c r="Z90" s="73"/>
      <c r="AA90" s="74"/>
      <c r="AB90" s="62" t="e">
        <f>AB88+#REF!+#REF!+#REF!</f>
        <v>#REF!</v>
      </c>
      <c r="AC90" s="196"/>
    </row>
    <row r="91" spans="2:29" s="54" customFormat="1" ht="18" customHeight="1" x14ac:dyDescent="0.25">
      <c r="B91" s="86" t="s">
        <v>91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8"/>
    </row>
    <row r="92" spans="2:29" s="54" customFormat="1" ht="18" customHeight="1" x14ac:dyDescent="0.25">
      <c r="B92" s="64" t="s">
        <v>92</v>
      </c>
      <c r="C92" s="56" t="s">
        <v>93</v>
      </c>
      <c r="D92" s="75" t="s">
        <v>50</v>
      </c>
      <c r="E92" s="58">
        <v>4</v>
      </c>
      <c r="F92" s="197">
        <v>0.33333333333333331</v>
      </c>
      <c r="G92" s="198">
        <v>0.39583333333333331</v>
      </c>
      <c r="H92" s="76"/>
      <c r="I92" s="199"/>
      <c r="J92" s="200"/>
      <c r="K92" s="72"/>
      <c r="L92" s="197">
        <v>0.33333333333333331</v>
      </c>
      <c r="M92" s="198">
        <v>0.39583333333333331</v>
      </c>
      <c r="N92" s="72"/>
      <c r="O92" s="201"/>
      <c r="P92" s="202"/>
      <c r="Q92" s="72"/>
      <c r="R92" s="197"/>
      <c r="S92" s="198"/>
      <c r="T92" s="72"/>
      <c r="U92" s="197">
        <v>0.625</v>
      </c>
      <c r="V92" s="198">
        <v>0.66666666666666663</v>
      </c>
      <c r="W92" s="72"/>
      <c r="X92" s="45"/>
      <c r="Y92" s="203"/>
      <c r="Z92" s="73"/>
      <c r="AA92" s="74"/>
      <c r="AB92" s="62"/>
      <c r="AC92" s="81" t="s">
        <v>94</v>
      </c>
    </row>
    <row r="93" spans="2:29" s="54" customFormat="1" ht="18" customHeight="1" x14ac:dyDescent="0.25">
      <c r="B93" s="64"/>
      <c r="C93" s="65"/>
      <c r="D93" s="75" t="s">
        <v>52</v>
      </c>
      <c r="E93" s="58">
        <v>4</v>
      </c>
      <c r="F93" s="204"/>
      <c r="G93" s="205"/>
      <c r="H93" s="79"/>
      <c r="I93" s="197">
        <v>0.33333333333333331</v>
      </c>
      <c r="J93" s="198">
        <v>0.39583333333333331</v>
      </c>
      <c r="K93" s="76"/>
      <c r="L93" s="197"/>
      <c r="M93" s="198"/>
      <c r="N93" s="76"/>
      <c r="O93" s="197">
        <v>0.33333333333333331</v>
      </c>
      <c r="P93" s="198">
        <v>0.39583333333333331</v>
      </c>
      <c r="Q93" s="76"/>
      <c r="R93" s="197">
        <v>0.33333333333333331</v>
      </c>
      <c r="S93" s="198">
        <v>0.375</v>
      </c>
      <c r="T93" s="73"/>
      <c r="U93" s="206"/>
      <c r="V93" s="207"/>
      <c r="W93" s="73"/>
      <c r="X93" s="208"/>
      <c r="Y93" s="209"/>
      <c r="Z93" s="73"/>
      <c r="AA93" s="74"/>
      <c r="AB93" s="62"/>
      <c r="AC93" s="84"/>
    </row>
    <row r="94" spans="2:29" s="54" customFormat="1" ht="18" customHeight="1" x14ac:dyDescent="0.25">
      <c r="B94" s="64"/>
      <c r="C94" s="65"/>
      <c r="D94" s="75" t="s">
        <v>95</v>
      </c>
      <c r="E94" s="58">
        <v>4</v>
      </c>
      <c r="F94" s="197">
        <v>0.75</v>
      </c>
      <c r="G94" s="198">
        <v>0.8125</v>
      </c>
      <c r="H94" s="76"/>
      <c r="I94" s="197"/>
      <c r="J94" s="198"/>
      <c r="K94" s="72"/>
      <c r="L94" s="197">
        <v>0.75</v>
      </c>
      <c r="M94" s="198">
        <v>0.8125</v>
      </c>
      <c r="N94" s="72"/>
      <c r="O94" s="197"/>
      <c r="P94" s="198"/>
      <c r="Q94" s="72"/>
      <c r="R94" s="197"/>
      <c r="S94" s="198"/>
      <c r="T94" s="72"/>
      <c r="U94" s="197">
        <v>0.75</v>
      </c>
      <c r="V94" s="198">
        <v>0.79166666666666663</v>
      </c>
      <c r="W94" s="73"/>
      <c r="X94" s="208"/>
      <c r="Y94" s="209"/>
      <c r="Z94" s="73"/>
      <c r="AA94" s="74"/>
      <c r="AB94" s="62"/>
      <c r="AC94" s="84"/>
    </row>
    <row r="95" spans="2:29" s="54" customFormat="1" ht="18" customHeight="1" x14ac:dyDescent="0.25">
      <c r="B95" s="66"/>
      <c r="C95" s="67"/>
      <c r="D95" s="112" t="s">
        <v>43</v>
      </c>
      <c r="E95" s="69">
        <f>SUM(F95:Y95)</f>
        <v>12</v>
      </c>
      <c r="F95" s="70">
        <v>3</v>
      </c>
      <c r="G95" s="71"/>
      <c r="H95" s="72"/>
      <c r="I95" s="70">
        <v>1.5</v>
      </c>
      <c r="J95" s="71"/>
      <c r="K95" s="72"/>
      <c r="L95" s="70">
        <v>3</v>
      </c>
      <c r="M95" s="71"/>
      <c r="N95" s="72"/>
      <c r="O95" s="70">
        <v>1.5</v>
      </c>
      <c r="P95" s="71"/>
      <c r="Q95" s="72"/>
      <c r="R95" s="70">
        <v>1</v>
      </c>
      <c r="S95" s="71"/>
      <c r="T95" s="72"/>
      <c r="U95" s="70">
        <v>2</v>
      </c>
      <c r="V95" s="71"/>
      <c r="W95" s="73"/>
      <c r="X95" s="121"/>
      <c r="Y95" s="122"/>
      <c r="Z95" s="73"/>
      <c r="AA95" s="74"/>
      <c r="AB95" s="62"/>
      <c r="AC95" s="85"/>
    </row>
    <row r="96" spans="2:29" s="54" customFormat="1" ht="18" customHeight="1" x14ac:dyDescent="0.25">
      <c r="B96" s="86" t="s">
        <v>96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8"/>
    </row>
    <row r="97" spans="2:30" s="54" customFormat="1" ht="20.3" customHeight="1" x14ac:dyDescent="0.25">
      <c r="B97" s="55" t="s">
        <v>97</v>
      </c>
      <c r="C97" s="56" t="s">
        <v>98</v>
      </c>
      <c r="D97" s="57" t="s">
        <v>99</v>
      </c>
      <c r="E97" s="58">
        <v>6</v>
      </c>
      <c r="F97" s="92"/>
      <c r="G97" s="92"/>
      <c r="H97" s="93"/>
      <c r="I97" s="60">
        <v>0.60416666666666663</v>
      </c>
      <c r="J97" s="60">
        <v>0.6875</v>
      </c>
      <c r="K97" s="93"/>
      <c r="L97" s="92"/>
      <c r="M97" s="92"/>
      <c r="N97" s="93"/>
      <c r="O97" s="60">
        <v>0.60416666666666663</v>
      </c>
      <c r="P97" s="60">
        <v>0.6875</v>
      </c>
      <c r="Q97" s="93"/>
      <c r="R97" s="60">
        <v>0.60416666666666663</v>
      </c>
      <c r="S97" s="60">
        <v>0.6875</v>
      </c>
      <c r="T97" s="62"/>
      <c r="U97" s="62"/>
      <c r="V97" s="62"/>
      <c r="W97" s="62"/>
      <c r="X97" s="210"/>
      <c r="Y97" s="210"/>
      <c r="Z97" s="62"/>
      <c r="AA97" s="62"/>
      <c r="AB97" s="62"/>
      <c r="AC97" s="211" t="s">
        <v>100</v>
      </c>
    </row>
    <row r="98" spans="2:30" s="54" customFormat="1" ht="18" customHeight="1" x14ac:dyDescent="0.25">
      <c r="B98" s="64"/>
      <c r="C98" s="65"/>
      <c r="D98" s="75" t="s">
        <v>101</v>
      </c>
      <c r="E98" s="58">
        <v>6</v>
      </c>
      <c r="F98" s="76">
        <v>0.66666666666666663</v>
      </c>
      <c r="G98" s="76">
        <v>0.75</v>
      </c>
      <c r="H98" s="76"/>
      <c r="I98" s="76"/>
      <c r="J98" s="76"/>
      <c r="K98" s="76"/>
      <c r="L98" s="76">
        <v>0.54166666666666663</v>
      </c>
      <c r="M98" s="76">
        <v>0.625</v>
      </c>
      <c r="N98" s="77"/>
      <c r="O98" s="76"/>
      <c r="P98" s="76"/>
      <c r="Q98" s="76"/>
      <c r="R98" s="76"/>
      <c r="S98" s="76"/>
      <c r="T98" s="76"/>
      <c r="U98" s="76">
        <v>0.54166666666666663</v>
      </c>
      <c r="V98" s="76">
        <v>0.625</v>
      </c>
      <c r="W98" s="79"/>
      <c r="X98" s="83"/>
      <c r="Y98" s="83"/>
      <c r="Z98" s="79"/>
      <c r="AA98" s="80"/>
      <c r="AB98" s="62">
        <v>9</v>
      </c>
      <c r="AC98" s="63" t="s">
        <v>32</v>
      </c>
    </row>
    <row r="99" spans="2:30" s="54" customFormat="1" ht="18" customHeight="1" x14ac:dyDescent="0.25">
      <c r="B99" s="64"/>
      <c r="C99" s="65"/>
      <c r="D99" s="75" t="s">
        <v>42</v>
      </c>
      <c r="E99" s="58">
        <v>8</v>
      </c>
      <c r="F99" s="76">
        <v>0.75</v>
      </c>
      <c r="G99" s="76">
        <v>0.83333333333333337</v>
      </c>
      <c r="H99" s="76"/>
      <c r="I99" s="76"/>
      <c r="J99" s="76"/>
      <c r="K99" s="76"/>
      <c r="L99" s="76">
        <v>0.625</v>
      </c>
      <c r="M99" s="76">
        <v>0.70833333333333337</v>
      </c>
      <c r="N99" s="77"/>
      <c r="O99" s="76"/>
      <c r="P99" s="76"/>
      <c r="Q99" s="76"/>
      <c r="R99" s="76">
        <v>0.70833333333333337</v>
      </c>
      <c r="S99" s="76">
        <v>0.79166666666666663</v>
      </c>
      <c r="T99" s="76"/>
      <c r="U99" s="76">
        <v>0.625</v>
      </c>
      <c r="V99" s="76">
        <v>0.70833333333333337</v>
      </c>
      <c r="W99" s="79"/>
      <c r="X99" s="83"/>
      <c r="Y99" s="83"/>
      <c r="Z99" s="79"/>
      <c r="AA99" s="80"/>
      <c r="AB99" s="62">
        <v>20</v>
      </c>
      <c r="AC99" s="63"/>
    </row>
    <row r="100" spans="2:30" s="54" customFormat="1" ht="18" customHeight="1" x14ac:dyDescent="0.25">
      <c r="B100" s="64"/>
      <c r="C100" s="65"/>
      <c r="D100" s="75" t="s">
        <v>37</v>
      </c>
      <c r="E100" s="58">
        <v>12</v>
      </c>
      <c r="F100" s="76"/>
      <c r="G100" s="76"/>
      <c r="H100" s="76"/>
      <c r="I100" s="76">
        <v>0.70833333333333337</v>
      </c>
      <c r="J100" s="76">
        <v>0.83333333333333337</v>
      </c>
      <c r="K100" s="76"/>
      <c r="L100" s="76">
        <v>0.70833333333333337</v>
      </c>
      <c r="M100" s="76">
        <v>0.83333333333333337</v>
      </c>
      <c r="N100" s="77"/>
      <c r="O100" s="76">
        <v>0.70833333333333337</v>
      </c>
      <c r="P100" s="76">
        <v>0.83333333333333337</v>
      </c>
      <c r="Q100" s="76"/>
      <c r="R100" s="76"/>
      <c r="S100" s="76"/>
      <c r="T100" s="76"/>
      <c r="U100" s="76">
        <v>0.70833333333333337</v>
      </c>
      <c r="V100" s="76">
        <v>0.83333333333333337</v>
      </c>
      <c r="W100" s="79"/>
      <c r="X100" s="83"/>
      <c r="Y100" s="83"/>
      <c r="Z100" s="79"/>
      <c r="AA100" s="80"/>
      <c r="AB100" s="62">
        <v>20</v>
      </c>
      <c r="AC100" s="63"/>
    </row>
    <row r="101" spans="2:30" s="54" customFormat="1" ht="18" customHeight="1" x14ac:dyDescent="0.25">
      <c r="B101" s="66"/>
      <c r="C101" s="67"/>
      <c r="D101" s="112" t="s">
        <v>43</v>
      </c>
      <c r="E101" s="69">
        <f>SUM(F101:Y101)</f>
        <v>32</v>
      </c>
      <c r="F101" s="70">
        <v>4</v>
      </c>
      <c r="G101" s="71"/>
      <c r="H101" s="72"/>
      <c r="I101" s="70">
        <v>5</v>
      </c>
      <c r="J101" s="71"/>
      <c r="K101" s="72"/>
      <c r="L101" s="70">
        <v>7</v>
      </c>
      <c r="M101" s="71"/>
      <c r="N101" s="72"/>
      <c r="O101" s="70">
        <v>5</v>
      </c>
      <c r="P101" s="71"/>
      <c r="Q101" s="72"/>
      <c r="R101" s="70">
        <v>4</v>
      </c>
      <c r="S101" s="71"/>
      <c r="T101" s="72"/>
      <c r="U101" s="70">
        <v>7</v>
      </c>
      <c r="V101" s="71"/>
      <c r="W101" s="72"/>
      <c r="X101" s="43"/>
      <c r="Y101" s="44"/>
      <c r="Z101" s="73"/>
      <c r="AA101" s="74"/>
      <c r="AB101" s="62" t="e">
        <f>AB98+AB100+#REF!</f>
        <v>#REF!</v>
      </c>
      <c r="AC101" s="212"/>
    </row>
    <row r="102" spans="2:30" ht="22.6" customHeight="1" x14ac:dyDescent="0.3">
      <c r="B102" s="29" t="s">
        <v>7</v>
      </c>
      <c r="C102" s="183" t="s">
        <v>53</v>
      </c>
      <c r="D102" s="30" t="s">
        <v>9</v>
      </c>
      <c r="E102" s="30" t="s">
        <v>10</v>
      </c>
      <c r="F102" s="31" t="s">
        <v>11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115"/>
      <c r="AA102" s="116"/>
      <c r="AB102" s="117"/>
      <c r="AC102" s="37" t="s">
        <v>12</v>
      </c>
    </row>
    <row r="103" spans="2:30" s="38" customFormat="1" ht="24.55" customHeight="1" x14ac:dyDescent="0.3">
      <c r="B103" s="39"/>
      <c r="C103" s="184"/>
      <c r="D103" s="30"/>
      <c r="E103" s="30"/>
      <c r="F103" s="40" t="s">
        <v>13</v>
      </c>
      <c r="G103" s="41"/>
      <c r="H103" s="42" t="s">
        <v>14</v>
      </c>
      <c r="I103" s="43" t="s">
        <v>15</v>
      </c>
      <c r="J103" s="44"/>
      <c r="K103" s="42" t="s">
        <v>14</v>
      </c>
      <c r="L103" s="43" t="s">
        <v>16</v>
      </c>
      <c r="M103" s="44"/>
      <c r="N103" s="42" t="s">
        <v>14</v>
      </c>
      <c r="O103" s="40" t="s">
        <v>17</v>
      </c>
      <c r="P103" s="41"/>
      <c r="Q103" s="42" t="s">
        <v>14</v>
      </c>
      <c r="R103" s="43" t="s">
        <v>18</v>
      </c>
      <c r="S103" s="44"/>
      <c r="T103" s="42" t="s">
        <v>14</v>
      </c>
      <c r="U103" s="43" t="s">
        <v>19</v>
      </c>
      <c r="V103" s="44"/>
      <c r="W103" s="42" t="s">
        <v>14</v>
      </c>
      <c r="X103" s="43" t="s">
        <v>20</v>
      </c>
      <c r="Y103" s="44"/>
      <c r="Z103" s="42" t="s">
        <v>14</v>
      </c>
      <c r="AA103" s="42" t="s">
        <v>21</v>
      </c>
      <c r="AB103" s="45"/>
      <c r="AC103" s="46"/>
    </row>
    <row r="104" spans="2:30" s="38" customFormat="1" ht="14.25" customHeight="1" x14ac:dyDescent="0.3">
      <c r="B104" s="45">
        <v>1</v>
      </c>
      <c r="C104" s="45">
        <v>2</v>
      </c>
      <c r="D104" s="47">
        <v>3</v>
      </c>
      <c r="E104" s="45">
        <v>4</v>
      </c>
      <c r="F104" s="48">
        <v>5</v>
      </c>
      <c r="G104" s="49"/>
      <c r="H104" s="50"/>
      <c r="I104" s="48" t="s">
        <v>22</v>
      </c>
      <c r="J104" s="49"/>
      <c r="K104" s="50"/>
      <c r="L104" s="48" t="s">
        <v>23</v>
      </c>
      <c r="M104" s="49"/>
      <c r="N104" s="50"/>
      <c r="O104" s="48" t="s">
        <v>24</v>
      </c>
      <c r="P104" s="49"/>
      <c r="Q104" s="50"/>
      <c r="R104" s="48" t="s">
        <v>25</v>
      </c>
      <c r="S104" s="49"/>
      <c r="T104" s="50"/>
      <c r="U104" s="48" t="s">
        <v>26</v>
      </c>
      <c r="V104" s="49"/>
      <c r="W104" s="50"/>
      <c r="X104" s="48" t="s">
        <v>27</v>
      </c>
      <c r="Y104" s="49"/>
      <c r="Z104" s="42"/>
      <c r="AA104" s="42"/>
      <c r="AB104" s="45"/>
      <c r="AC104" s="51">
        <v>12</v>
      </c>
    </row>
    <row r="105" spans="2:30" s="54" customFormat="1" ht="18" hidden="1" customHeight="1" x14ac:dyDescent="0.25">
      <c r="B105" s="213">
        <v>23</v>
      </c>
      <c r="C105" s="214" t="s">
        <v>102</v>
      </c>
      <c r="D105" s="91" t="s">
        <v>31</v>
      </c>
      <c r="E105" s="62">
        <v>6</v>
      </c>
      <c r="F105" s="204">
        <v>0.45833333333333331</v>
      </c>
      <c r="G105" s="204">
        <v>0.52083333333333337</v>
      </c>
      <c r="H105" s="79"/>
      <c r="I105" s="215"/>
      <c r="J105" s="215"/>
      <c r="K105" s="79"/>
      <c r="L105" s="204">
        <v>0.45833333333333331</v>
      </c>
      <c r="M105" s="204">
        <v>0.52083333333333337</v>
      </c>
      <c r="N105" s="79"/>
      <c r="O105" s="215"/>
      <c r="P105" s="215"/>
      <c r="Q105" s="79"/>
      <c r="R105" s="204">
        <v>0.45833333333333331</v>
      </c>
      <c r="S105" s="204">
        <v>0.52083333333333337</v>
      </c>
      <c r="T105" s="79"/>
      <c r="U105" s="215"/>
      <c r="V105" s="215"/>
      <c r="W105" s="79"/>
      <c r="X105" s="215"/>
      <c r="Y105" s="215"/>
      <c r="Z105" s="73"/>
      <c r="AA105" s="74"/>
      <c r="AB105" s="62"/>
      <c r="AC105" s="216" t="s">
        <v>103</v>
      </c>
    </row>
    <row r="106" spans="2:30" s="54" customFormat="1" ht="18" hidden="1" customHeight="1" x14ac:dyDescent="0.25">
      <c r="B106" s="217"/>
      <c r="C106" s="218"/>
      <c r="D106" s="91" t="s">
        <v>42</v>
      </c>
      <c r="E106" s="62">
        <v>9</v>
      </c>
      <c r="F106" s="215"/>
      <c r="G106" s="215"/>
      <c r="H106" s="79"/>
      <c r="I106" s="204">
        <v>0.79166666666666663</v>
      </c>
      <c r="J106" s="204">
        <v>0.85416666666666663</v>
      </c>
      <c r="K106" s="79"/>
      <c r="L106" s="215"/>
      <c r="M106" s="215"/>
      <c r="N106" s="79"/>
      <c r="O106" s="204">
        <v>0.79166666666666663</v>
      </c>
      <c r="P106" s="204">
        <v>0.85416666666666663</v>
      </c>
      <c r="Q106" s="79"/>
      <c r="R106" s="204">
        <v>0.79166666666666663</v>
      </c>
      <c r="S106" s="204">
        <v>0.85416666666666663</v>
      </c>
      <c r="T106" s="79"/>
      <c r="U106" s="204">
        <v>0.75</v>
      </c>
      <c r="V106" s="204">
        <v>0.84375</v>
      </c>
      <c r="W106" s="79"/>
      <c r="X106" s="215"/>
      <c r="Y106" s="215"/>
      <c r="Z106" s="73"/>
      <c r="AA106" s="74"/>
      <c r="AB106" s="62"/>
      <c r="AC106" s="219"/>
    </row>
    <row r="107" spans="2:30" s="54" customFormat="1" ht="18" hidden="1" customHeight="1" x14ac:dyDescent="0.25">
      <c r="B107" s="217"/>
      <c r="C107" s="195"/>
      <c r="D107" s="91" t="s">
        <v>43</v>
      </c>
      <c r="E107" s="62">
        <f>SUM(E105:E106)</f>
        <v>15</v>
      </c>
      <c r="F107" s="220">
        <v>2</v>
      </c>
      <c r="G107" s="207"/>
      <c r="H107" s="73"/>
      <c r="I107" s="220">
        <v>2</v>
      </c>
      <c r="J107" s="207"/>
      <c r="K107" s="73"/>
      <c r="L107" s="220">
        <v>2</v>
      </c>
      <c r="M107" s="207"/>
      <c r="N107" s="73"/>
      <c r="O107" s="220">
        <v>2</v>
      </c>
      <c r="P107" s="207"/>
      <c r="Q107" s="73"/>
      <c r="R107" s="220">
        <v>4</v>
      </c>
      <c r="S107" s="207"/>
      <c r="T107" s="73"/>
      <c r="U107" s="220">
        <v>3</v>
      </c>
      <c r="V107" s="207"/>
      <c r="W107" s="73"/>
      <c r="X107" s="220"/>
      <c r="Y107" s="207"/>
      <c r="Z107" s="73"/>
      <c r="AA107" s="74"/>
      <c r="AB107" s="62"/>
      <c r="AC107" s="219"/>
    </row>
    <row r="108" spans="2:30" s="54" customFormat="1" ht="19.5" customHeight="1" x14ac:dyDescent="0.25">
      <c r="B108" s="107" t="s">
        <v>104</v>
      </c>
      <c r="C108" s="186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8"/>
    </row>
    <row r="109" spans="2:30" s="54" customFormat="1" ht="18" customHeight="1" x14ac:dyDescent="0.25">
      <c r="B109" s="173" t="s">
        <v>105</v>
      </c>
      <c r="C109" s="56" t="s">
        <v>60</v>
      </c>
      <c r="D109" s="100" t="str">
        <f>'[1]Расчет расписания'!D90</f>
        <v>СОР</v>
      </c>
      <c r="E109" s="58">
        <v>4</v>
      </c>
      <c r="F109" s="76">
        <v>0.6875</v>
      </c>
      <c r="G109" s="76">
        <v>0.72916666666666663</v>
      </c>
      <c r="H109" s="76"/>
      <c r="I109" s="76"/>
      <c r="J109" s="76"/>
      <c r="K109" s="76"/>
      <c r="L109" s="76">
        <v>0.45833333333333331</v>
      </c>
      <c r="M109" s="76">
        <v>0.52083333333333337</v>
      </c>
      <c r="N109" s="76"/>
      <c r="O109" s="76"/>
      <c r="P109" s="76"/>
      <c r="Q109" s="76"/>
      <c r="R109" s="76">
        <v>0.64583333333333337</v>
      </c>
      <c r="S109" s="76">
        <v>0.70833333333333337</v>
      </c>
      <c r="T109" s="76"/>
      <c r="U109" s="76"/>
      <c r="V109" s="76"/>
      <c r="W109" s="76"/>
      <c r="X109" s="78"/>
      <c r="Y109" s="78"/>
      <c r="Z109" s="79"/>
      <c r="AA109" s="80"/>
      <c r="AB109" s="62">
        <v>5</v>
      </c>
      <c r="AC109" s="81" t="s">
        <v>32</v>
      </c>
    </row>
    <row r="110" spans="2:30" s="54" customFormat="1" ht="18" customHeight="1" x14ac:dyDescent="0.25">
      <c r="B110" s="99"/>
      <c r="C110" s="65"/>
      <c r="D110" s="100" t="s">
        <v>33</v>
      </c>
      <c r="E110" s="58">
        <v>6</v>
      </c>
      <c r="F110" s="76"/>
      <c r="G110" s="76"/>
      <c r="H110" s="76"/>
      <c r="I110" s="76">
        <v>0.375</v>
      </c>
      <c r="J110" s="76">
        <v>0.45833333333333331</v>
      </c>
      <c r="K110" s="76"/>
      <c r="L110" s="76"/>
      <c r="M110" s="76"/>
      <c r="N110" s="76"/>
      <c r="O110" s="76">
        <v>0.375</v>
      </c>
      <c r="P110" s="76">
        <v>0.45833333333333331</v>
      </c>
      <c r="Q110" s="76"/>
      <c r="R110" s="76"/>
      <c r="S110" s="76"/>
      <c r="T110" s="76"/>
      <c r="U110" s="76">
        <v>0.375</v>
      </c>
      <c r="V110" s="76">
        <v>0.45833333333333331</v>
      </c>
      <c r="W110" s="79"/>
      <c r="X110" s="83"/>
      <c r="Y110" s="83"/>
      <c r="Z110" s="79"/>
      <c r="AA110" s="80"/>
      <c r="AB110" s="62">
        <v>18</v>
      </c>
      <c r="AC110" s="84"/>
    </row>
    <row r="111" spans="2:30" s="54" customFormat="1" ht="18" customHeight="1" x14ac:dyDescent="0.25">
      <c r="B111" s="99"/>
      <c r="C111" s="65"/>
      <c r="D111" s="100" t="s">
        <v>78</v>
      </c>
      <c r="E111" s="58">
        <v>17</v>
      </c>
      <c r="F111" s="76">
        <v>0.75</v>
      </c>
      <c r="G111" s="76">
        <v>0.83333333333333337</v>
      </c>
      <c r="H111" s="76"/>
      <c r="I111" s="76">
        <v>0.70833333333333337</v>
      </c>
      <c r="J111" s="76">
        <v>0.83333333333333337</v>
      </c>
      <c r="K111" s="76"/>
      <c r="L111" s="76">
        <v>0.70833333333333337</v>
      </c>
      <c r="M111" s="76">
        <v>0.83333333333333337</v>
      </c>
      <c r="N111" s="76"/>
      <c r="O111" s="76">
        <v>0.70833333333333337</v>
      </c>
      <c r="P111" s="76">
        <v>0.83333333333333337</v>
      </c>
      <c r="Q111" s="76"/>
      <c r="R111" s="76">
        <v>0.70833333333333337</v>
      </c>
      <c r="S111" s="76">
        <v>0.83333333333333337</v>
      </c>
      <c r="T111" s="76">
        <v>0.71875</v>
      </c>
      <c r="U111" s="76">
        <v>0.70833333333333337</v>
      </c>
      <c r="V111" s="76">
        <v>0.83333333333333337</v>
      </c>
      <c r="W111" s="79"/>
      <c r="X111" s="83"/>
      <c r="Y111" s="83"/>
      <c r="Z111" s="79"/>
      <c r="AA111" s="80"/>
      <c r="AB111" s="62">
        <v>18</v>
      </c>
      <c r="AC111" s="84"/>
    </row>
    <row r="112" spans="2:30" s="54" customFormat="1" ht="18" customHeight="1" x14ac:dyDescent="0.25">
      <c r="B112" s="99"/>
      <c r="C112" s="67"/>
      <c r="D112" s="104" t="s">
        <v>43</v>
      </c>
      <c r="E112" s="69">
        <f>SUM(F112:Y112)</f>
        <v>27</v>
      </c>
      <c r="F112" s="70">
        <v>3</v>
      </c>
      <c r="G112" s="71"/>
      <c r="H112" s="73"/>
      <c r="I112" s="70">
        <v>5</v>
      </c>
      <c r="J112" s="71"/>
      <c r="K112" s="73"/>
      <c r="L112" s="70">
        <v>4.5</v>
      </c>
      <c r="M112" s="71"/>
      <c r="N112" s="73"/>
      <c r="O112" s="70">
        <v>5</v>
      </c>
      <c r="P112" s="71"/>
      <c r="Q112" s="73"/>
      <c r="R112" s="70">
        <v>4.5</v>
      </c>
      <c r="S112" s="71"/>
      <c r="T112" s="73"/>
      <c r="U112" s="70">
        <v>5</v>
      </c>
      <c r="V112" s="71"/>
      <c r="W112" s="73"/>
      <c r="X112" s="121"/>
      <c r="Y112" s="122"/>
      <c r="Z112" s="73"/>
      <c r="AA112" s="74"/>
      <c r="AB112" s="62">
        <f>AB104+AB108+AB109+AB111</f>
        <v>23</v>
      </c>
      <c r="AC112" s="84"/>
      <c r="AD112" s="106"/>
    </row>
    <row r="113" spans="2:30" s="54" customFormat="1" ht="18" customHeight="1" x14ac:dyDescent="0.25">
      <c r="B113" s="55" t="s">
        <v>106</v>
      </c>
      <c r="C113" s="65" t="s">
        <v>65</v>
      </c>
      <c r="D113" s="100" t="s">
        <v>38</v>
      </c>
      <c r="E113" s="58">
        <v>10</v>
      </c>
      <c r="F113" s="76">
        <v>0.45833333333333331</v>
      </c>
      <c r="G113" s="76">
        <v>0.54166666666666663</v>
      </c>
      <c r="H113" s="76"/>
      <c r="I113" s="76">
        <v>0.45833333333333331</v>
      </c>
      <c r="J113" s="76">
        <v>0.54166666666666663</v>
      </c>
      <c r="K113" s="76"/>
      <c r="L113" s="76">
        <v>0.45833333333333331</v>
      </c>
      <c r="M113" s="76">
        <v>0.54166666666666663</v>
      </c>
      <c r="N113" s="76"/>
      <c r="O113" s="76"/>
      <c r="P113" s="76"/>
      <c r="Q113" s="76"/>
      <c r="R113" s="76">
        <v>0.54166666666666663</v>
      </c>
      <c r="S113" s="76">
        <v>0.625</v>
      </c>
      <c r="T113" s="76"/>
      <c r="U113" s="76">
        <v>0.58333333333333337</v>
      </c>
      <c r="V113" s="76">
        <v>0.66666666666666663</v>
      </c>
      <c r="W113" s="79"/>
      <c r="X113" s="83"/>
      <c r="Y113" s="83"/>
      <c r="Z113" s="79"/>
      <c r="AA113" s="80"/>
      <c r="AB113" s="62">
        <v>6</v>
      </c>
      <c r="AC113" s="81" t="s">
        <v>32</v>
      </c>
    </row>
    <row r="114" spans="2:30" s="54" customFormat="1" ht="18" customHeight="1" x14ac:dyDescent="0.25">
      <c r="B114" s="64"/>
      <c r="C114" s="65"/>
      <c r="D114" s="100" t="s">
        <v>57</v>
      </c>
      <c r="E114" s="58">
        <v>11</v>
      </c>
      <c r="F114" s="76">
        <v>0.75</v>
      </c>
      <c r="G114" s="76">
        <v>0.83333333333333337</v>
      </c>
      <c r="H114" s="76"/>
      <c r="I114" s="76">
        <v>0.70833333333333337</v>
      </c>
      <c r="J114" s="76">
        <v>0.83333333333333337</v>
      </c>
      <c r="K114" s="76"/>
      <c r="L114" s="76">
        <v>0.70833333333333337</v>
      </c>
      <c r="M114" s="76">
        <v>0.83333333333333337</v>
      </c>
      <c r="N114" s="76"/>
      <c r="O114" s="76">
        <v>0.70833333333333337</v>
      </c>
      <c r="P114" s="76">
        <v>0.83333333333333337</v>
      </c>
      <c r="Q114" s="79"/>
      <c r="R114" s="79"/>
      <c r="S114" s="79"/>
      <c r="T114" s="79"/>
      <c r="U114" s="79"/>
      <c r="V114" s="79"/>
      <c r="W114" s="79"/>
      <c r="X114" s="83"/>
      <c r="Y114" s="83"/>
      <c r="Z114" s="79"/>
      <c r="AA114" s="80"/>
      <c r="AB114" s="62">
        <v>10</v>
      </c>
      <c r="AC114" s="84"/>
    </row>
    <row r="115" spans="2:30" s="54" customFormat="1" ht="18" customHeight="1" x14ac:dyDescent="0.25">
      <c r="B115" s="66"/>
      <c r="C115" s="67"/>
      <c r="D115" s="104" t="s">
        <v>43</v>
      </c>
      <c r="E115" s="69">
        <f>SUM(F115:Y115)</f>
        <v>21</v>
      </c>
      <c r="F115" s="70">
        <v>4</v>
      </c>
      <c r="G115" s="71"/>
      <c r="H115" s="73"/>
      <c r="I115" s="70">
        <v>5</v>
      </c>
      <c r="J115" s="71"/>
      <c r="K115" s="73"/>
      <c r="L115" s="70">
        <v>5</v>
      </c>
      <c r="M115" s="71"/>
      <c r="N115" s="73"/>
      <c r="O115" s="70">
        <v>3</v>
      </c>
      <c r="P115" s="71"/>
      <c r="Q115" s="73"/>
      <c r="R115" s="70">
        <v>2</v>
      </c>
      <c r="S115" s="71"/>
      <c r="T115" s="73"/>
      <c r="U115" s="70">
        <v>2</v>
      </c>
      <c r="V115" s="71"/>
      <c r="W115" s="73"/>
      <c r="X115" s="121"/>
      <c r="Y115" s="122"/>
      <c r="Z115" s="73"/>
      <c r="AA115" s="74"/>
      <c r="AB115" s="62" t="e">
        <f>AB109+AB113+AB114+#REF!</f>
        <v>#REF!</v>
      </c>
      <c r="AC115" s="84"/>
      <c r="AD115" s="106"/>
    </row>
    <row r="116" spans="2:30" s="54" customFormat="1" ht="18" customHeight="1" x14ac:dyDescent="0.25">
      <c r="B116" s="55" t="s">
        <v>107</v>
      </c>
      <c r="C116" s="110" t="s">
        <v>108</v>
      </c>
      <c r="D116" s="75" t="s">
        <v>50</v>
      </c>
      <c r="E116" s="58">
        <v>4</v>
      </c>
      <c r="F116" s="76">
        <f>'[1]Расчет расписания'!E87</f>
        <v>0.6875</v>
      </c>
      <c r="G116" s="76">
        <v>0.72916666666666663</v>
      </c>
      <c r="H116" s="76">
        <f>G116/45-F116/45</f>
        <v>9.2592592592592553E-4</v>
      </c>
      <c r="I116" s="78"/>
      <c r="J116" s="78"/>
      <c r="K116" s="76">
        <f>J116/45-I116/45</f>
        <v>0</v>
      </c>
      <c r="L116" s="76">
        <f>'[1]Расчет расписания'!K87</f>
        <v>0.6875</v>
      </c>
      <c r="M116" s="76">
        <v>0.77083333333333337</v>
      </c>
      <c r="N116" s="76">
        <f>M116/45-L116/45</f>
        <v>1.8518518518518528E-3</v>
      </c>
      <c r="O116" s="78"/>
      <c r="P116" s="78"/>
      <c r="Q116" s="76">
        <f>P116/45-O116/45</f>
        <v>0</v>
      </c>
      <c r="R116" s="76">
        <v>0.70833333333333337</v>
      </c>
      <c r="S116" s="76">
        <v>0.75</v>
      </c>
      <c r="T116" s="76">
        <f>S116/45-R116/45</f>
        <v>9.2592592592592379E-4</v>
      </c>
      <c r="U116" s="78"/>
      <c r="V116" s="78"/>
      <c r="W116" s="78"/>
      <c r="X116" s="78"/>
      <c r="Y116" s="78"/>
      <c r="Z116" s="76">
        <f>Y116/45-X116/45</f>
        <v>0</v>
      </c>
      <c r="AA116" s="109">
        <f>Z116+W116+T116+Q116+N116+K116+H116</f>
        <v>3.7037037037037021E-3</v>
      </c>
      <c r="AB116" s="58">
        <v>5</v>
      </c>
      <c r="AC116" s="81" t="s">
        <v>109</v>
      </c>
    </row>
    <row r="117" spans="2:30" s="54" customFormat="1" ht="18" customHeight="1" x14ac:dyDescent="0.25">
      <c r="B117" s="64"/>
      <c r="C117" s="110"/>
      <c r="D117" s="75" t="s">
        <v>52</v>
      </c>
      <c r="E117" s="58">
        <v>4</v>
      </c>
      <c r="F117" s="76">
        <v>0.72916666666666663</v>
      </c>
      <c r="G117" s="76">
        <f>'[1]Расчет расписания'!F88</f>
        <v>0.8125</v>
      </c>
      <c r="H117" s="76">
        <f>G117/45-F117/45</f>
        <v>1.8518518518518511E-3</v>
      </c>
      <c r="I117" s="78"/>
      <c r="J117" s="78"/>
      <c r="K117" s="76">
        <f>J117/45-I117/45</f>
        <v>0</v>
      </c>
      <c r="L117" s="76">
        <f>'[1]Расчет расписания'!K88</f>
        <v>0.75</v>
      </c>
      <c r="M117" s="76">
        <v>0.79166666666666663</v>
      </c>
      <c r="N117" s="76">
        <f>M117/45-L117/45</f>
        <v>9.2592592592592379E-4</v>
      </c>
      <c r="O117" s="78"/>
      <c r="P117" s="78"/>
      <c r="Q117" s="76">
        <f>P117/45-O117/45</f>
        <v>0</v>
      </c>
      <c r="R117" s="76">
        <v>0.75</v>
      </c>
      <c r="S117" s="76">
        <v>0.79166666666666663</v>
      </c>
      <c r="T117" s="76">
        <f>S117/45-R117/45</f>
        <v>9.2592592592592379E-4</v>
      </c>
      <c r="U117" s="78"/>
      <c r="V117" s="78"/>
      <c r="W117" s="78"/>
      <c r="X117" s="78"/>
      <c r="Y117" s="78"/>
      <c r="Z117" s="76">
        <f>Y117/45-X117/45</f>
        <v>0</v>
      </c>
      <c r="AA117" s="109">
        <f t="shared" ref="AA117" si="4">Z117+W117+T117+Q117+N117+K117+H117</f>
        <v>3.7037037037036986E-3</v>
      </c>
      <c r="AB117" s="58">
        <v>5</v>
      </c>
      <c r="AC117" s="84"/>
    </row>
    <row r="118" spans="2:30" s="54" customFormat="1" ht="18" customHeight="1" x14ac:dyDescent="0.25">
      <c r="B118" s="64"/>
      <c r="C118" s="110"/>
      <c r="D118" s="112" t="s">
        <v>43</v>
      </c>
      <c r="E118" s="113">
        <f>SUM(F118:Y118)</f>
        <v>8.0018518518518515</v>
      </c>
      <c r="F118" s="70">
        <v>3</v>
      </c>
      <c r="G118" s="71"/>
      <c r="H118" s="72"/>
      <c r="I118" s="43"/>
      <c r="J118" s="44"/>
      <c r="K118" s="72"/>
      <c r="L118" s="70">
        <v>3</v>
      </c>
      <c r="M118" s="71"/>
      <c r="N118" s="72"/>
      <c r="O118" s="43"/>
      <c r="P118" s="44"/>
      <c r="Q118" s="72"/>
      <c r="R118" s="70">
        <v>2</v>
      </c>
      <c r="S118" s="71"/>
      <c r="T118" s="72">
        <f>T116+T117</f>
        <v>1.8518518518518476E-3</v>
      </c>
      <c r="U118" s="43"/>
      <c r="V118" s="44"/>
      <c r="W118" s="42">
        <f>W116+W117</f>
        <v>0</v>
      </c>
      <c r="X118" s="43"/>
      <c r="Y118" s="44"/>
      <c r="Z118" s="72">
        <f>Z116+Z117</f>
        <v>0</v>
      </c>
      <c r="AA118" s="114">
        <f>AA116+AA117</f>
        <v>7.4074074074074008E-3</v>
      </c>
      <c r="AB118" s="58">
        <f>AB116+AB117</f>
        <v>10</v>
      </c>
      <c r="AC118" s="85"/>
    </row>
    <row r="119" spans="2:30" s="54" customFormat="1" ht="18" customHeight="1" x14ac:dyDescent="0.25">
      <c r="B119" s="55" t="s">
        <v>110</v>
      </c>
      <c r="C119" s="102" t="s">
        <v>62</v>
      </c>
      <c r="D119" s="100" t="str">
        <f>'[1]Расчет расписания'!D76</f>
        <v>СОР</v>
      </c>
      <c r="E119" s="58">
        <v>4</v>
      </c>
      <c r="F119" s="76">
        <v>0.35416666666666669</v>
      </c>
      <c r="G119" s="76">
        <v>0.41666666666666669</v>
      </c>
      <c r="H119" s="76"/>
      <c r="I119" s="76"/>
      <c r="J119" s="76"/>
      <c r="K119" s="76"/>
      <c r="L119" s="76">
        <v>0.35416666666666669</v>
      </c>
      <c r="M119" s="76">
        <v>0.41666666666666669</v>
      </c>
      <c r="N119" s="76"/>
      <c r="O119" s="76"/>
      <c r="P119" s="76"/>
      <c r="Q119" s="76"/>
      <c r="R119" s="76">
        <v>0.35416666666666669</v>
      </c>
      <c r="S119" s="76">
        <v>0.39583333333333331</v>
      </c>
      <c r="T119" s="76"/>
      <c r="U119" s="76"/>
      <c r="V119" s="76"/>
      <c r="W119" s="76"/>
      <c r="X119" s="78"/>
      <c r="Y119" s="78"/>
      <c r="Z119" s="79"/>
      <c r="AA119" s="80"/>
      <c r="AB119" s="62">
        <v>5</v>
      </c>
      <c r="AC119" s="221" t="s">
        <v>63</v>
      </c>
    </row>
    <row r="120" spans="2:30" s="54" customFormat="1" ht="18" customHeight="1" x14ac:dyDescent="0.25">
      <c r="B120" s="64"/>
      <c r="C120" s="222"/>
      <c r="D120" s="100" t="s">
        <v>33</v>
      </c>
      <c r="E120" s="58">
        <v>6</v>
      </c>
      <c r="F120" s="76"/>
      <c r="G120" s="76"/>
      <c r="H120" s="76"/>
      <c r="I120" s="76">
        <v>0.375</v>
      </c>
      <c r="J120" s="76">
        <v>0.45833333333333331</v>
      </c>
      <c r="K120" s="76"/>
      <c r="L120" s="76"/>
      <c r="M120" s="76"/>
      <c r="N120" s="76"/>
      <c r="O120" s="76">
        <v>0.375</v>
      </c>
      <c r="P120" s="76">
        <v>0.45833333333333331</v>
      </c>
      <c r="Q120" s="76"/>
      <c r="R120" s="76"/>
      <c r="S120" s="76"/>
      <c r="T120" s="76"/>
      <c r="U120" s="76">
        <v>0.375</v>
      </c>
      <c r="V120" s="76">
        <v>0.45833333333333331</v>
      </c>
      <c r="W120" s="76"/>
      <c r="X120" s="78"/>
      <c r="Y120" s="78"/>
      <c r="Z120" s="79"/>
      <c r="AA120" s="80"/>
      <c r="AB120" s="62">
        <v>5</v>
      </c>
      <c r="AC120" s="221" t="s">
        <v>111</v>
      </c>
    </row>
    <row r="121" spans="2:30" s="54" customFormat="1" ht="18" customHeight="1" x14ac:dyDescent="0.25">
      <c r="B121" s="64"/>
      <c r="C121" s="65"/>
      <c r="D121" s="100" t="s">
        <v>36</v>
      </c>
      <c r="E121" s="58">
        <v>8</v>
      </c>
      <c r="F121" s="76">
        <v>0.60416666666666663</v>
      </c>
      <c r="G121" s="76">
        <v>0.66666666666666663</v>
      </c>
      <c r="H121" s="76"/>
      <c r="I121" s="76">
        <v>0.60416666666666663</v>
      </c>
      <c r="J121" s="76">
        <v>0.66666666666666663</v>
      </c>
      <c r="K121" s="76"/>
      <c r="L121" s="76">
        <v>0.60416666666666663</v>
      </c>
      <c r="M121" s="76">
        <v>0.66666666666666663</v>
      </c>
      <c r="N121" s="76"/>
      <c r="O121" s="76">
        <v>0.60416666666666663</v>
      </c>
      <c r="P121" s="76">
        <v>0.66666666666666663</v>
      </c>
      <c r="Q121" s="76"/>
      <c r="R121" s="76"/>
      <c r="S121" s="76"/>
      <c r="T121" s="76"/>
      <c r="U121" s="76">
        <v>0.60416666666666663</v>
      </c>
      <c r="V121" s="76">
        <v>0.6875</v>
      </c>
      <c r="W121" s="79"/>
      <c r="X121" s="83"/>
      <c r="Y121" s="83"/>
      <c r="Z121" s="79"/>
      <c r="AA121" s="80"/>
      <c r="AB121" s="62">
        <v>6</v>
      </c>
      <c r="AC121" s="63" t="s">
        <v>63</v>
      </c>
    </row>
    <row r="122" spans="2:30" s="54" customFormat="1" ht="18" customHeight="1" x14ac:dyDescent="0.25">
      <c r="B122" s="64"/>
      <c r="C122" s="65"/>
      <c r="D122" s="100" t="s">
        <v>57</v>
      </c>
      <c r="E122" s="58">
        <v>13</v>
      </c>
      <c r="F122" s="76">
        <v>0.6875</v>
      </c>
      <c r="G122" s="76">
        <v>0.8125</v>
      </c>
      <c r="H122" s="76"/>
      <c r="I122" s="76">
        <v>0.6875</v>
      </c>
      <c r="J122" s="76">
        <v>0.8125</v>
      </c>
      <c r="K122" s="76"/>
      <c r="L122" s="76">
        <v>0.6875</v>
      </c>
      <c r="M122" s="76">
        <v>0.8125</v>
      </c>
      <c r="N122" s="76"/>
      <c r="O122" s="76">
        <v>0.6875</v>
      </c>
      <c r="P122" s="76">
        <v>0.77083333333333337</v>
      </c>
      <c r="Q122" s="76"/>
      <c r="R122" s="76">
        <v>0.6875</v>
      </c>
      <c r="S122" s="76">
        <v>0.77083333333333337</v>
      </c>
      <c r="T122" s="79"/>
      <c r="U122" s="79"/>
      <c r="V122" s="79"/>
      <c r="W122" s="79"/>
      <c r="X122" s="83"/>
      <c r="Y122" s="83"/>
      <c r="Z122" s="79"/>
      <c r="AA122" s="80"/>
      <c r="AB122" s="62">
        <v>10</v>
      </c>
      <c r="AC122" s="63"/>
    </row>
    <row r="123" spans="2:30" s="54" customFormat="1" ht="18.850000000000001" customHeight="1" x14ac:dyDescent="0.25">
      <c r="B123" s="66"/>
      <c r="C123" s="67"/>
      <c r="D123" s="104" t="s">
        <v>43</v>
      </c>
      <c r="E123" s="69">
        <f>SUM(F123:Y123)</f>
        <v>31</v>
      </c>
      <c r="F123" s="70">
        <v>6</v>
      </c>
      <c r="G123" s="71"/>
      <c r="H123" s="73"/>
      <c r="I123" s="70">
        <v>6.5</v>
      </c>
      <c r="J123" s="71"/>
      <c r="K123" s="73"/>
      <c r="L123" s="70">
        <v>6</v>
      </c>
      <c r="M123" s="71"/>
      <c r="N123" s="73"/>
      <c r="O123" s="70">
        <v>5.5</v>
      </c>
      <c r="P123" s="71"/>
      <c r="Q123" s="73"/>
      <c r="R123" s="70">
        <v>3</v>
      </c>
      <c r="S123" s="71"/>
      <c r="T123" s="73"/>
      <c r="U123" s="70">
        <v>4</v>
      </c>
      <c r="V123" s="71"/>
      <c r="W123" s="73"/>
      <c r="X123" s="121"/>
      <c r="Y123" s="122"/>
      <c r="Z123" s="73"/>
      <c r="AA123" s="74"/>
      <c r="AB123" s="62" t="e">
        <f>AB119+AB120+AB121+AB122+#REF!+#REF!</f>
        <v>#REF!</v>
      </c>
      <c r="AC123" s="212"/>
    </row>
    <row r="124" spans="2:30" s="54" customFormat="1" ht="19.5" customHeight="1" x14ac:dyDescent="0.25">
      <c r="B124" s="86" t="s">
        <v>112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8"/>
    </row>
    <row r="125" spans="2:30" s="54" customFormat="1" ht="18" customHeight="1" x14ac:dyDescent="0.25">
      <c r="B125" s="223" t="s">
        <v>113</v>
      </c>
      <c r="C125" s="56" t="s">
        <v>114</v>
      </c>
      <c r="D125" s="75" t="s">
        <v>31</v>
      </c>
      <c r="E125" s="58">
        <v>4</v>
      </c>
      <c r="F125" s="78"/>
      <c r="G125" s="78"/>
      <c r="H125" s="76"/>
      <c r="I125" s="78"/>
      <c r="J125" s="78"/>
      <c r="K125" s="76"/>
      <c r="L125" s="76">
        <v>0.39583333333333331</v>
      </c>
      <c r="M125" s="76">
        <v>0.45833333333333331</v>
      </c>
      <c r="N125" s="76"/>
      <c r="O125" s="76">
        <v>0.39583333333333331</v>
      </c>
      <c r="P125" s="76">
        <v>0.45833333333333331</v>
      </c>
      <c r="Q125" s="76"/>
      <c r="R125" s="78"/>
      <c r="S125" s="78"/>
      <c r="T125" s="78"/>
      <c r="U125" s="78"/>
      <c r="V125" s="78"/>
      <c r="W125" s="76"/>
      <c r="X125" s="76">
        <v>0.35416666666666669</v>
      </c>
      <c r="Y125" s="76">
        <v>0.39583333333333331</v>
      </c>
      <c r="Z125" s="79"/>
      <c r="AA125" s="80"/>
      <c r="AB125" s="62">
        <v>5</v>
      </c>
      <c r="AC125" s="81" t="s">
        <v>115</v>
      </c>
    </row>
    <row r="126" spans="2:30" s="54" customFormat="1" ht="18" customHeight="1" x14ac:dyDescent="0.25">
      <c r="B126" s="224"/>
      <c r="C126" s="67"/>
      <c r="D126" s="112" t="s">
        <v>43</v>
      </c>
      <c r="E126" s="69">
        <f>SUM(F126:Y126)</f>
        <v>4</v>
      </c>
      <c r="F126" s="43"/>
      <c r="G126" s="44"/>
      <c r="H126" s="72"/>
      <c r="I126" s="43"/>
      <c r="J126" s="44"/>
      <c r="K126" s="72"/>
      <c r="L126" s="70">
        <v>1.5</v>
      </c>
      <c r="M126" s="71"/>
      <c r="N126" s="72"/>
      <c r="O126" s="70">
        <v>1.5</v>
      </c>
      <c r="P126" s="71"/>
      <c r="Q126" s="72"/>
      <c r="R126" s="43"/>
      <c r="S126" s="44"/>
      <c r="T126" s="42"/>
      <c r="U126" s="43"/>
      <c r="V126" s="44"/>
      <c r="W126" s="72"/>
      <c r="X126" s="70">
        <v>1</v>
      </c>
      <c r="Y126" s="71"/>
      <c r="Z126" s="73"/>
      <c r="AA126" s="74"/>
      <c r="AB126" s="62" t="e">
        <f>#REF!+AB115+AB124+AB125</f>
        <v>#REF!</v>
      </c>
      <c r="AC126" s="85"/>
      <c r="AD126" s="106"/>
    </row>
    <row r="127" spans="2:30" s="54" customFormat="1" ht="19.5" customHeight="1" x14ac:dyDescent="0.25">
      <c r="B127" s="86" t="s">
        <v>116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8"/>
    </row>
    <row r="128" spans="2:30" s="54" customFormat="1" ht="18" customHeight="1" x14ac:dyDescent="0.25">
      <c r="B128" s="223" t="s">
        <v>117</v>
      </c>
      <c r="C128" s="56" t="s">
        <v>114</v>
      </c>
      <c r="D128" s="75" t="s">
        <v>33</v>
      </c>
      <c r="E128" s="58">
        <v>4.5</v>
      </c>
      <c r="F128" s="79"/>
      <c r="G128" s="79"/>
      <c r="H128" s="79"/>
      <c r="I128" s="76">
        <v>0.33333333333333331</v>
      </c>
      <c r="J128" s="76">
        <v>0.39583333333333331</v>
      </c>
      <c r="K128" s="79"/>
      <c r="L128" s="83"/>
      <c r="M128" s="83"/>
      <c r="N128" s="79"/>
      <c r="O128" s="76">
        <v>0.33333333333333331</v>
      </c>
      <c r="P128" s="76">
        <v>0.39583333333333331</v>
      </c>
      <c r="Q128" s="79"/>
      <c r="R128" s="79"/>
      <c r="S128" s="79"/>
      <c r="T128" s="79"/>
      <c r="U128" s="78"/>
      <c r="V128" s="78"/>
      <c r="W128" s="79"/>
      <c r="X128" s="76">
        <v>0.39583333333333331</v>
      </c>
      <c r="Y128" s="76">
        <v>0.45833333333333331</v>
      </c>
      <c r="Z128" s="79"/>
      <c r="AA128" s="80"/>
      <c r="AB128" s="62">
        <v>6</v>
      </c>
      <c r="AC128" s="81" t="s">
        <v>115</v>
      </c>
    </row>
    <row r="129" spans="2:29" s="54" customFormat="1" ht="18" customHeight="1" x14ac:dyDescent="0.25">
      <c r="B129" s="225"/>
      <c r="C129" s="65"/>
      <c r="D129" s="75" t="s">
        <v>37</v>
      </c>
      <c r="E129" s="58">
        <v>9</v>
      </c>
      <c r="F129" s="76">
        <v>0.64583333333333337</v>
      </c>
      <c r="G129" s="76">
        <v>0.77083333333333337</v>
      </c>
      <c r="H129" s="76"/>
      <c r="I129" s="76">
        <v>0.64583333333333337</v>
      </c>
      <c r="J129" s="76">
        <v>0.77083333333333337</v>
      </c>
      <c r="K129" s="76"/>
      <c r="L129" s="78"/>
      <c r="M129" s="78"/>
      <c r="N129" s="76"/>
      <c r="O129" s="76"/>
      <c r="P129" s="76"/>
      <c r="Q129" s="76"/>
      <c r="R129" s="76">
        <v>0.64583333333333337</v>
      </c>
      <c r="S129" s="76">
        <v>0.77083333333333337</v>
      </c>
      <c r="T129" s="76"/>
      <c r="U129" s="78"/>
      <c r="V129" s="78"/>
      <c r="W129" s="76"/>
      <c r="X129" s="76"/>
      <c r="Y129" s="76"/>
      <c r="Z129" s="79"/>
      <c r="AA129" s="80"/>
      <c r="AB129" s="62">
        <v>10</v>
      </c>
      <c r="AC129" s="84"/>
    </row>
    <row r="130" spans="2:29" s="54" customFormat="1" ht="18" customHeight="1" x14ac:dyDescent="0.25">
      <c r="B130" s="224"/>
      <c r="C130" s="67"/>
      <c r="D130" s="112" t="s">
        <v>43</v>
      </c>
      <c r="E130" s="69">
        <f>SUM(F130:Y130)</f>
        <v>13.5</v>
      </c>
      <c r="F130" s="70">
        <v>3</v>
      </c>
      <c r="G130" s="71"/>
      <c r="H130" s="72"/>
      <c r="I130" s="70">
        <v>4.5</v>
      </c>
      <c r="J130" s="71"/>
      <c r="K130" s="72"/>
      <c r="L130" s="43"/>
      <c r="M130" s="44"/>
      <c r="N130" s="72"/>
      <c r="O130" s="70">
        <v>1.5</v>
      </c>
      <c r="P130" s="71"/>
      <c r="Q130" s="72"/>
      <c r="R130" s="70">
        <v>3</v>
      </c>
      <c r="S130" s="71"/>
      <c r="T130" s="72"/>
      <c r="U130" s="43"/>
      <c r="V130" s="44"/>
      <c r="W130" s="72"/>
      <c r="X130" s="70">
        <v>1.5</v>
      </c>
      <c r="Y130" s="71"/>
      <c r="Z130" s="73"/>
      <c r="AA130" s="74"/>
      <c r="AB130" s="62" t="e">
        <f>AB127+AB128+AB129+#REF!</f>
        <v>#REF!</v>
      </c>
      <c r="AC130" s="85"/>
    </row>
    <row r="131" spans="2:29" s="54" customFormat="1" ht="19.5" customHeight="1" x14ac:dyDescent="0.25">
      <c r="B131" s="86" t="s">
        <v>118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8"/>
    </row>
    <row r="132" spans="2:29" s="54" customFormat="1" ht="18" customHeight="1" x14ac:dyDescent="0.25">
      <c r="B132" s="223" t="s">
        <v>117</v>
      </c>
      <c r="C132" s="56" t="s">
        <v>114</v>
      </c>
      <c r="D132" s="75" t="s">
        <v>99</v>
      </c>
      <c r="E132" s="58">
        <v>6</v>
      </c>
      <c r="F132" s="76">
        <v>0.41666666666666669</v>
      </c>
      <c r="G132" s="76">
        <v>0.5</v>
      </c>
      <c r="H132" s="76"/>
      <c r="I132" s="78"/>
      <c r="J132" s="78"/>
      <c r="K132" s="76"/>
      <c r="L132" s="76"/>
      <c r="M132" s="76"/>
      <c r="N132" s="76"/>
      <c r="O132" s="76">
        <v>0.64583333333333337</v>
      </c>
      <c r="P132" s="76">
        <v>0.72916666666666663</v>
      </c>
      <c r="Q132" s="76"/>
      <c r="R132" s="76"/>
      <c r="S132" s="76"/>
      <c r="T132" s="76"/>
      <c r="U132" s="78"/>
      <c r="V132" s="78"/>
      <c r="W132" s="76"/>
      <c r="X132" s="76">
        <v>0.64583333333333337</v>
      </c>
      <c r="Y132" s="76">
        <v>0.72916666666666663</v>
      </c>
      <c r="Z132" s="79"/>
      <c r="AA132" s="80"/>
      <c r="AB132" s="62">
        <v>6</v>
      </c>
      <c r="AC132" s="81" t="s">
        <v>115</v>
      </c>
    </row>
    <row r="133" spans="2:29" s="54" customFormat="1" ht="18" customHeight="1" x14ac:dyDescent="0.25">
      <c r="B133" s="225"/>
      <c r="C133" s="65"/>
      <c r="D133" s="75" t="s">
        <v>101</v>
      </c>
      <c r="E133" s="58">
        <v>6</v>
      </c>
      <c r="F133" s="76">
        <v>0.33333333333333331</v>
      </c>
      <c r="G133" s="76">
        <v>0.41666666666666669</v>
      </c>
      <c r="H133" s="76"/>
      <c r="I133" s="78"/>
      <c r="J133" s="78"/>
      <c r="K133" s="76"/>
      <c r="L133" s="76">
        <v>0.64583333333333337</v>
      </c>
      <c r="M133" s="76">
        <v>0.72916666666666663</v>
      </c>
      <c r="N133" s="76"/>
      <c r="O133" s="76"/>
      <c r="P133" s="76"/>
      <c r="Q133" s="76"/>
      <c r="R133" s="76">
        <v>0.33333333333333331</v>
      </c>
      <c r="S133" s="76">
        <v>0.41666666666666669</v>
      </c>
      <c r="T133" s="76"/>
      <c r="U133" s="78"/>
      <c r="V133" s="78"/>
      <c r="W133" s="76"/>
      <c r="X133" s="76"/>
      <c r="Y133" s="76"/>
      <c r="Z133" s="79"/>
      <c r="AA133" s="80"/>
      <c r="AB133" s="62">
        <v>10</v>
      </c>
      <c r="AC133" s="84"/>
    </row>
    <row r="134" spans="2:29" s="54" customFormat="1" ht="18" customHeight="1" x14ac:dyDescent="0.25">
      <c r="B134" s="224"/>
      <c r="C134" s="67"/>
      <c r="D134" s="112" t="s">
        <v>43</v>
      </c>
      <c r="E134" s="69">
        <f>SUM(F134:Y134)</f>
        <v>12</v>
      </c>
      <c r="F134" s="70">
        <v>4</v>
      </c>
      <c r="G134" s="71"/>
      <c r="H134" s="72"/>
      <c r="I134" s="43"/>
      <c r="J134" s="44"/>
      <c r="K134" s="72"/>
      <c r="L134" s="70">
        <v>2</v>
      </c>
      <c r="M134" s="71"/>
      <c r="N134" s="72"/>
      <c r="O134" s="70">
        <v>2</v>
      </c>
      <c r="P134" s="71"/>
      <c r="Q134" s="72"/>
      <c r="R134" s="70">
        <v>2</v>
      </c>
      <c r="S134" s="71"/>
      <c r="T134" s="72"/>
      <c r="U134" s="43"/>
      <c r="V134" s="44"/>
      <c r="W134" s="72"/>
      <c r="X134" s="70">
        <v>2</v>
      </c>
      <c r="Y134" s="71"/>
      <c r="Z134" s="73"/>
      <c r="AA134" s="74"/>
      <c r="AB134" s="62" t="e">
        <f>AB131+AB132+AB133+#REF!</f>
        <v>#REF!</v>
      </c>
      <c r="AC134" s="85"/>
    </row>
    <row r="135" spans="2:29" s="131" customFormat="1" ht="18" customHeight="1" x14ac:dyDescent="0.25">
      <c r="B135" s="107" t="s">
        <v>119</v>
      </c>
      <c r="C135" s="186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8"/>
    </row>
    <row r="136" spans="2:29" s="54" customFormat="1" ht="18" customHeight="1" x14ac:dyDescent="0.25">
      <c r="B136" s="55" t="s">
        <v>120</v>
      </c>
      <c r="C136" s="108" t="s">
        <v>121</v>
      </c>
      <c r="D136" s="75" t="s">
        <v>31</v>
      </c>
      <c r="E136" s="58">
        <v>4</v>
      </c>
      <c r="F136" s="226">
        <v>0.64583333333333337</v>
      </c>
      <c r="G136" s="226">
        <v>0.6875</v>
      </c>
      <c r="H136" s="226"/>
      <c r="I136" s="226"/>
      <c r="J136" s="226"/>
      <c r="K136" s="226"/>
      <c r="L136" s="226">
        <v>0.64583333333333337</v>
      </c>
      <c r="M136" s="226">
        <v>0.70833333333333337</v>
      </c>
      <c r="N136" s="226"/>
      <c r="O136" s="226"/>
      <c r="P136" s="226"/>
      <c r="Q136" s="226"/>
      <c r="R136" s="226">
        <v>0.64583333333333337</v>
      </c>
      <c r="S136" s="226">
        <v>0.70833333333333337</v>
      </c>
      <c r="T136" s="226"/>
      <c r="U136" s="226"/>
      <c r="V136" s="226"/>
      <c r="W136" s="226"/>
      <c r="X136" s="227"/>
      <c r="Y136" s="227"/>
      <c r="Z136" s="79">
        <f t="shared" ref="Z136" si="5">Y136/45-X136/45</f>
        <v>0</v>
      </c>
      <c r="AA136" s="80">
        <f t="shared" ref="AA136" si="6">Z136+W136+T136+Q136+N136+K136+H136</f>
        <v>0</v>
      </c>
      <c r="AB136" s="62">
        <v>6</v>
      </c>
      <c r="AC136" s="81" t="s">
        <v>122</v>
      </c>
    </row>
    <row r="137" spans="2:29" s="54" customFormat="1" ht="18" customHeight="1" x14ac:dyDescent="0.25">
      <c r="B137" s="64"/>
      <c r="C137" s="110"/>
      <c r="D137" s="75" t="s">
        <v>99</v>
      </c>
      <c r="E137" s="228">
        <v>6</v>
      </c>
      <c r="F137" s="76">
        <v>0.6875</v>
      </c>
      <c r="G137" s="76">
        <v>0.77083333333333337</v>
      </c>
      <c r="H137" s="76"/>
      <c r="I137" s="76"/>
      <c r="J137" s="76"/>
      <c r="K137" s="76"/>
      <c r="L137" s="76">
        <v>0.70833333333333337</v>
      </c>
      <c r="M137" s="76">
        <v>0.79166666666666663</v>
      </c>
      <c r="N137" s="76"/>
      <c r="O137" s="76"/>
      <c r="P137" s="76"/>
      <c r="Q137" s="76"/>
      <c r="R137" s="76">
        <v>0.70833333333333337</v>
      </c>
      <c r="S137" s="76">
        <v>0.79166666666666663</v>
      </c>
      <c r="T137" s="76"/>
      <c r="U137" s="76"/>
      <c r="V137" s="76"/>
      <c r="W137" s="76"/>
      <c r="X137" s="78"/>
      <c r="Y137" s="78"/>
      <c r="Z137" s="229"/>
      <c r="AA137" s="80"/>
      <c r="AB137" s="62"/>
      <c r="AC137" s="85"/>
    </row>
    <row r="138" spans="2:29" s="54" customFormat="1" ht="18" customHeight="1" x14ac:dyDescent="0.25">
      <c r="B138" s="64"/>
      <c r="C138" s="110"/>
      <c r="D138" s="75" t="s">
        <v>101</v>
      </c>
      <c r="E138" s="228">
        <v>6</v>
      </c>
      <c r="F138" s="76"/>
      <c r="G138" s="76"/>
      <c r="H138" s="76"/>
      <c r="I138" s="76">
        <v>0.625</v>
      </c>
      <c r="J138" s="76">
        <v>0.70833333333333337</v>
      </c>
      <c r="K138" s="76"/>
      <c r="L138" s="76"/>
      <c r="M138" s="76"/>
      <c r="N138" s="76"/>
      <c r="O138" s="76">
        <v>0.625</v>
      </c>
      <c r="P138" s="76">
        <v>0.70833333333333337</v>
      </c>
      <c r="Q138" s="76"/>
      <c r="R138" s="76"/>
      <c r="S138" s="76"/>
      <c r="T138" s="76"/>
      <c r="U138" s="76">
        <v>0.625</v>
      </c>
      <c r="V138" s="76">
        <v>0.70833333333333337</v>
      </c>
      <c r="W138" s="76"/>
      <c r="X138" s="78"/>
      <c r="Y138" s="78"/>
      <c r="Z138" s="229"/>
      <c r="AA138" s="80"/>
      <c r="AB138" s="62"/>
      <c r="AC138" s="221" t="s">
        <v>123</v>
      </c>
    </row>
    <row r="139" spans="2:29" s="54" customFormat="1" ht="18.850000000000001" customHeight="1" x14ac:dyDescent="0.25">
      <c r="B139" s="64"/>
      <c r="C139" s="110"/>
      <c r="D139" s="75" t="s">
        <v>42</v>
      </c>
      <c r="E139" s="189">
        <v>8</v>
      </c>
      <c r="F139" s="76"/>
      <c r="G139" s="76"/>
      <c r="H139" s="76"/>
      <c r="I139" s="76">
        <v>0.72916666666666663</v>
      </c>
      <c r="J139" s="76">
        <v>0.8125</v>
      </c>
      <c r="K139" s="76"/>
      <c r="L139" s="76">
        <v>0.79166666666666663</v>
      </c>
      <c r="M139" s="76">
        <v>0.83333333333333337</v>
      </c>
      <c r="N139" s="76"/>
      <c r="O139" s="76">
        <v>0.72916666666666663</v>
      </c>
      <c r="P139" s="76">
        <v>0.8125</v>
      </c>
      <c r="Q139" s="76"/>
      <c r="R139" s="76">
        <v>0.79166666666666663</v>
      </c>
      <c r="S139" s="76">
        <v>0.83333333333333337</v>
      </c>
      <c r="T139" s="76"/>
      <c r="U139" s="76">
        <v>0.72916666666666663</v>
      </c>
      <c r="V139" s="76">
        <v>0.8125</v>
      </c>
      <c r="W139" s="76"/>
      <c r="X139" s="78"/>
      <c r="Y139" s="78"/>
      <c r="Z139" s="229"/>
      <c r="AA139" s="80"/>
      <c r="AB139" s="62"/>
      <c r="AC139" s="221" t="s">
        <v>122</v>
      </c>
    </row>
    <row r="140" spans="2:29" s="54" customFormat="1" ht="20.3" customHeight="1" x14ac:dyDescent="0.25">
      <c r="B140" s="64"/>
      <c r="C140" s="111"/>
      <c r="D140" s="112" t="s">
        <v>43</v>
      </c>
      <c r="E140" s="69">
        <f>SUM(F140:Y140)</f>
        <v>24</v>
      </c>
      <c r="F140" s="230">
        <v>3</v>
      </c>
      <c r="G140" s="231"/>
      <c r="H140" s="232"/>
      <c r="I140" s="230">
        <v>4</v>
      </c>
      <c r="J140" s="231"/>
      <c r="K140" s="233"/>
      <c r="L140" s="230">
        <v>4.5</v>
      </c>
      <c r="M140" s="231"/>
      <c r="N140" s="233"/>
      <c r="O140" s="230">
        <v>4</v>
      </c>
      <c r="P140" s="231"/>
      <c r="Q140" s="233"/>
      <c r="R140" s="230">
        <v>4.5</v>
      </c>
      <c r="S140" s="231"/>
      <c r="T140" s="233"/>
      <c r="U140" s="230">
        <v>4</v>
      </c>
      <c r="V140" s="231"/>
      <c r="W140" s="233"/>
      <c r="X140" s="234"/>
      <c r="Y140" s="235"/>
      <c r="Z140" s="73" t="e">
        <f>Z136+#REF!</f>
        <v>#REF!</v>
      </c>
      <c r="AA140" s="74" t="e">
        <f>AA136+#REF!</f>
        <v>#REF!</v>
      </c>
      <c r="AB140" s="62" t="e">
        <f>AB136+#REF!</f>
        <v>#REF!</v>
      </c>
      <c r="AC140" s="185"/>
    </row>
    <row r="141" spans="2:29" s="239" customFormat="1" ht="22.6" customHeight="1" x14ac:dyDescent="0.3">
      <c r="B141" s="29" t="s">
        <v>7</v>
      </c>
      <c r="C141" s="29" t="s">
        <v>53</v>
      </c>
      <c r="D141" s="30" t="s">
        <v>9</v>
      </c>
      <c r="E141" s="30" t="s">
        <v>10</v>
      </c>
      <c r="F141" s="31" t="s">
        <v>11</v>
      </c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3"/>
      <c r="Z141" s="236"/>
      <c r="AA141" s="237"/>
      <c r="AB141" s="238"/>
      <c r="AC141" s="37" t="s">
        <v>12</v>
      </c>
    </row>
    <row r="142" spans="2:29" s="240" customFormat="1" ht="24.55" customHeight="1" x14ac:dyDescent="0.3">
      <c r="B142" s="39"/>
      <c r="C142" s="39"/>
      <c r="D142" s="30"/>
      <c r="E142" s="30"/>
      <c r="F142" s="40" t="s">
        <v>13</v>
      </c>
      <c r="G142" s="41"/>
      <c r="H142" s="42" t="s">
        <v>14</v>
      </c>
      <c r="I142" s="43" t="s">
        <v>15</v>
      </c>
      <c r="J142" s="44"/>
      <c r="K142" s="42" t="s">
        <v>14</v>
      </c>
      <c r="L142" s="43" t="s">
        <v>16</v>
      </c>
      <c r="M142" s="44"/>
      <c r="N142" s="42" t="s">
        <v>14</v>
      </c>
      <c r="O142" s="40" t="s">
        <v>17</v>
      </c>
      <c r="P142" s="41"/>
      <c r="Q142" s="42" t="s">
        <v>14</v>
      </c>
      <c r="R142" s="43" t="s">
        <v>18</v>
      </c>
      <c r="S142" s="44"/>
      <c r="T142" s="42" t="s">
        <v>14</v>
      </c>
      <c r="U142" s="43" t="s">
        <v>19</v>
      </c>
      <c r="V142" s="44"/>
      <c r="W142" s="42" t="s">
        <v>14</v>
      </c>
      <c r="X142" s="43" t="s">
        <v>20</v>
      </c>
      <c r="Y142" s="44"/>
      <c r="Z142" s="42" t="s">
        <v>14</v>
      </c>
      <c r="AA142" s="42" t="s">
        <v>21</v>
      </c>
      <c r="AB142" s="45"/>
      <c r="AC142" s="46"/>
    </row>
    <row r="143" spans="2:29" s="240" customFormat="1" ht="14.25" customHeight="1" x14ac:dyDescent="0.3">
      <c r="B143" s="45">
        <v>1</v>
      </c>
      <c r="C143" s="45">
        <v>2</v>
      </c>
      <c r="D143" s="47">
        <v>3</v>
      </c>
      <c r="E143" s="45">
        <v>4</v>
      </c>
      <c r="F143" s="48">
        <v>5</v>
      </c>
      <c r="G143" s="49"/>
      <c r="H143" s="50"/>
      <c r="I143" s="48" t="s">
        <v>22</v>
      </c>
      <c r="J143" s="49"/>
      <c r="K143" s="50"/>
      <c r="L143" s="48" t="s">
        <v>23</v>
      </c>
      <c r="M143" s="49"/>
      <c r="N143" s="50"/>
      <c r="O143" s="48" t="s">
        <v>24</v>
      </c>
      <c r="P143" s="49"/>
      <c r="Q143" s="50"/>
      <c r="R143" s="48" t="s">
        <v>25</v>
      </c>
      <c r="S143" s="49"/>
      <c r="T143" s="50"/>
      <c r="U143" s="48" t="s">
        <v>26</v>
      </c>
      <c r="V143" s="49"/>
      <c r="W143" s="50"/>
      <c r="X143" s="48" t="s">
        <v>27</v>
      </c>
      <c r="Y143" s="49"/>
      <c r="Z143" s="42"/>
      <c r="AA143" s="42"/>
      <c r="AB143" s="45"/>
      <c r="AC143" s="51">
        <v>12</v>
      </c>
    </row>
    <row r="144" spans="2:29" s="54" customFormat="1" ht="18" customHeight="1" x14ac:dyDescent="0.25">
      <c r="B144" s="55" t="s">
        <v>124</v>
      </c>
      <c r="C144" s="56" t="s">
        <v>125</v>
      </c>
      <c r="D144" s="75" t="s">
        <v>31</v>
      </c>
      <c r="E144" s="103">
        <v>4</v>
      </c>
      <c r="F144" s="76">
        <v>0.35416666666666669</v>
      </c>
      <c r="G144" s="76">
        <v>0.39583333333333331</v>
      </c>
      <c r="H144" s="76"/>
      <c r="I144" s="76"/>
      <c r="J144" s="76"/>
      <c r="K144" s="76"/>
      <c r="L144" s="76">
        <v>0.35416666666666669</v>
      </c>
      <c r="M144" s="76">
        <v>0.39583333333333331</v>
      </c>
      <c r="N144" s="76"/>
      <c r="O144" s="76">
        <v>0.35416666666666669</v>
      </c>
      <c r="P144" s="76">
        <v>0.39583333333333331</v>
      </c>
      <c r="Q144" s="76"/>
      <c r="R144" s="76">
        <v>0.35416666666666669</v>
      </c>
      <c r="S144" s="76">
        <v>0.39583333333333331</v>
      </c>
      <c r="T144" s="73"/>
      <c r="U144" s="206"/>
      <c r="V144" s="206"/>
      <c r="W144" s="73"/>
      <c r="X144" s="208"/>
      <c r="Y144" s="208"/>
      <c r="Z144" s="73"/>
      <c r="AA144" s="74"/>
      <c r="AB144" s="62"/>
      <c r="AC144" s="81" t="s">
        <v>126</v>
      </c>
    </row>
    <row r="145" spans="2:29" s="131" customFormat="1" ht="18" customHeight="1" x14ac:dyDescent="0.25">
      <c r="B145" s="64"/>
      <c r="C145" s="65"/>
      <c r="D145" s="75" t="s">
        <v>99</v>
      </c>
      <c r="E145" s="58">
        <v>6</v>
      </c>
      <c r="F145" s="76">
        <v>0.60416666666666663</v>
      </c>
      <c r="G145" s="76">
        <v>0.66666666666666663</v>
      </c>
      <c r="H145" s="76"/>
      <c r="I145" s="76"/>
      <c r="J145" s="76"/>
      <c r="K145" s="76"/>
      <c r="L145" s="76">
        <v>0.60416666666666663</v>
      </c>
      <c r="M145" s="76">
        <v>0.66666666666666663</v>
      </c>
      <c r="N145" s="76"/>
      <c r="O145" s="76">
        <v>0.60416666666666663</v>
      </c>
      <c r="P145" s="76">
        <v>0.66666666666666663</v>
      </c>
      <c r="Q145" s="76"/>
      <c r="R145" s="76">
        <v>0.60416666666666663</v>
      </c>
      <c r="S145" s="76">
        <v>0.66666666666666663</v>
      </c>
      <c r="T145" s="76"/>
      <c r="U145" s="76"/>
      <c r="V145" s="76"/>
      <c r="W145" s="76"/>
      <c r="X145" s="78"/>
      <c r="Y145" s="78"/>
      <c r="Z145" s="79"/>
      <c r="AA145" s="80"/>
      <c r="AB145" s="62">
        <v>6</v>
      </c>
      <c r="AC145" s="84"/>
    </row>
    <row r="146" spans="2:29" s="131" customFormat="1" ht="18" customHeight="1" x14ac:dyDescent="0.25">
      <c r="B146" s="64"/>
      <c r="C146" s="65"/>
      <c r="D146" s="75" t="s">
        <v>101</v>
      </c>
      <c r="E146" s="58">
        <v>6</v>
      </c>
      <c r="F146" s="76"/>
      <c r="G146" s="76"/>
      <c r="H146" s="76"/>
      <c r="I146" s="76">
        <v>0.58333333333333337</v>
      </c>
      <c r="J146" s="76">
        <v>0.66666666666666663</v>
      </c>
      <c r="K146" s="76"/>
      <c r="L146" s="76"/>
      <c r="M146" s="76"/>
      <c r="N146" s="76"/>
      <c r="O146" s="76">
        <v>0.66666666666666663</v>
      </c>
      <c r="P146" s="76">
        <v>0.75</v>
      </c>
      <c r="Q146" s="76"/>
      <c r="R146" s="76"/>
      <c r="S146" s="76"/>
      <c r="T146" s="76"/>
      <c r="U146" s="76">
        <v>0.375</v>
      </c>
      <c r="V146" s="76">
        <v>0.45833333333333331</v>
      </c>
      <c r="W146" s="76"/>
      <c r="X146" s="78"/>
      <c r="Y146" s="78"/>
      <c r="Z146" s="79"/>
      <c r="AA146" s="80"/>
      <c r="AB146" s="62"/>
      <c r="AC146" s="84"/>
    </row>
    <row r="147" spans="2:29" s="131" customFormat="1" ht="18" customHeight="1" x14ac:dyDescent="0.25">
      <c r="B147" s="64"/>
      <c r="C147" s="65"/>
      <c r="D147" s="75" t="s">
        <v>37</v>
      </c>
      <c r="E147" s="58">
        <v>12</v>
      </c>
      <c r="F147" s="76">
        <v>0.66666666666666663</v>
      </c>
      <c r="G147" s="76">
        <v>0.79166666666666663</v>
      </c>
      <c r="H147" s="76"/>
      <c r="I147" s="76">
        <v>0.35416666666666669</v>
      </c>
      <c r="J147" s="76">
        <v>0.47916666666666669</v>
      </c>
      <c r="K147" s="76"/>
      <c r="L147" s="76"/>
      <c r="M147" s="76"/>
      <c r="N147" s="76"/>
      <c r="O147" s="76"/>
      <c r="P147" s="76"/>
      <c r="Q147" s="76"/>
      <c r="R147" s="76">
        <v>0.66666666666666663</v>
      </c>
      <c r="S147" s="76">
        <v>0.79166666666666663</v>
      </c>
      <c r="T147" s="77"/>
      <c r="U147" s="76">
        <v>0.5</v>
      </c>
      <c r="V147" s="76">
        <v>0.625</v>
      </c>
      <c r="W147" s="76"/>
      <c r="X147" s="78"/>
      <c r="Y147" s="78"/>
      <c r="Z147" s="79"/>
      <c r="AA147" s="80"/>
      <c r="AB147" s="62">
        <v>7</v>
      </c>
      <c r="AC147" s="84"/>
    </row>
    <row r="148" spans="2:29" s="131" customFormat="1" ht="18" customHeight="1" x14ac:dyDescent="0.25">
      <c r="B148" s="66"/>
      <c r="C148" s="67"/>
      <c r="D148" s="112" t="s">
        <v>43</v>
      </c>
      <c r="E148" s="69">
        <f>SUM(F148:Y148)</f>
        <v>28</v>
      </c>
      <c r="F148" s="70">
        <v>5.5</v>
      </c>
      <c r="G148" s="71"/>
      <c r="H148" s="72"/>
      <c r="I148" s="70">
        <v>5</v>
      </c>
      <c r="J148" s="71"/>
      <c r="K148" s="72"/>
      <c r="L148" s="70">
        <v>2.5</v>
      </c>
      <c r="M148" s="71"/>
      <c r="N148" s="72"/>
      <c r="O148" s="70">
        <v>4.5</v>
      </c>
      <c r="P148" s="71"/>
      <c r="Q148" s="72"/>
      <c r="R148" s="70">
        <v>5.5</v>
      </c>
      <c r="S148" s="71"/>
      <c r="T148" s="72"/>
      <c r="U148" s="70">
        <v>5</v>
      </c>
      <c r="V148" s="71"/>
      <c r="W148" s="72"/>
      <c r="X148" s="43"/>
      <c r="Y148" s="44"/>
      <c r="Z148" s="73"/>
      <c r="AA148" s="74"/>
      <c r="AB148" s="62" t="e">
        <f>#REF!+AB145+AB147</f>
        <v>#REF!</v>
      </c>
      <c r="AC148" s="85"/>
    </row>
    <row r="149" spans="2:29" s="54" customFormat="1" ht="18" hidden="1" customHeight="1" x14ac:dyDescent="0.25">
      <c r="B149" s="215">
        <v>5</v>
      </c>
      <c r="C149" s="241" t="s">
        <v>127</v>
      </c>
      <c r="D149" s="91" t="s">
        <v>31</v>
      </c>
      <c r="E149" s="62">
        <v>6</v>
      </c>
      <c r="F149" s="79"/>
      <c r="G149" s="79"/>
      <c r="H149" s="79"/>
      <c r="I149" s="79">
        <v>0.75</v>
      </c>
      <c r="J149" s="79">
        <v>0.8125</v>
      </c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>
        <v>0.8125</v>
      </c>
      <c r="V149" s="79">
        <v>0.875</v>
      </c>
      <c r="W149" s="79"/>
      <c r="X149" s="79">
        <v>0.75</v>
      </c>
      <c r="Y149" s="79">
        <v>0.8125</v>
      </c>
      <c r="Z149" s="79"/>
      <c r="AA149" s="80"/>
      <c r="AB149" s="62">
        <v>6</v>
      </c>
      <c r="AC149" s="94" t="s">
        <v>128</v>
      </c>
    </row>
    <row r="150" spans="2:29" s="54" customFormat="1" ht="18" hidden="1" customHeight="1" x14ac:dyDescent="0.25">
      <c r="B150" s="215"/>
      <c r="C150" s="241"/>
      <c r="D150" s="91" t="s">
        <v>37</v>
      </c>
      <c r="E150" s="242">
        <v>12</v>
      </c>
      <c r="F150" s="79">
        <v>0.75</v>
      </c>
      <c r="G150" s="79">
        <v>0.8125</v>
      </c>
      <c r="H150" s="79"/>
      <c r="I150" s="79"/>
      <c r="J150" s="79"/>
      <c r="K150" s="79"/>
      <c r="L150" s="79">
        <v>0.75</v>
      </c>
      <c r="M150" s="79">
        <v>0.8125</v>
      </c>
      <c r="N150" s="79"/>
      <c r="O150" s="79">
        <v>0.75</v>
      </c>
      <c r="P150" s="79">
        <v>0.8125</v>
      </c>
      <c r="Q150" s="79"/>
      <c r="R150" s="79">
        <v>0.75</v>
      </c>
      <c r="S150" s="79">
        <v>0.8125</v>
      </c>
      <c r="T150" s="79"/>
      <c r="U150" s="79">
        <v>0.75</v>
      </c>
      <c r="V150" s="79">
        <v>0.8125</v>
      </c>
      <c r="W150" s="79"/>
      <c r="X150" s="79">
        <v>0.375</v>
      </c>
      <c r="Y150" s="79">
        <v>0.4375</v>
      </c>
      <c r="Z150" s="79"/>
      <c r="AA150" s="101"/>
      <c r="AB150" s="62">
        <v>9</v>
      </c>
      <c r="AC150" s="94"/>
    </row>
    <row r="151" spans="2:29" s="54" customFormat="1" ht="18" hidden="1" customHeight="1" x14ac:dyDescent="0.25">
      <c r="B151" s="213"/>
      <c r="C151" s="241"/>
      <c r="D151" s="91" t="s">
        <v>43</v>
      </c>
      <c r="E151" s="62">
        <f>SUM(E149:E150)</f>
        <v>18</v>
      </c>
      <c r="F151" s="206">
        <v>2</v>
      </c>
      <c r="G151" s="206"/>
      <c r="H151" s="73"/>
      <c r="I151" s="206">
        <v>2</v>
      </c>
      <c r="J151" s="206"/>
      <c r="K151" s="73"/>
      <c r="L151" s="206">
        <v>2</v>
      </c>
      <c r="M151" s="206"/>
      <c r="N151" s="73"/>
      <c r="O151" s="206">
        <v>2</v>
      </c>
      <c r="P151" s="206"/>
      <c r="Q151" s="73"/>
      <c r="R151" s="206">
        <v>2</v>
      </c>
      <c r="S151" s="206"/>
      <c r="T151" s="73"/>
      <c r="U151" s="206">
        <v>4</v>
      </c>
      <c r="V151" s="206"/>
      <c r="W151" s="73"/>
      <c r="X151" s="206">
        <v>4</v>
      </c>
      <c r="Y151" s="206"/>
      <c r="Z151" s="73"/>
      <c r="AA151" s="74"/>
      <c r="AB151" s="62" t="e">
        <f>AB149+AB150+#REF!</f>
        <v>#REF!</v>
      </c>
      <c r="AC151" s="94"/>
    </row>
    <row r="152" spans="2:29" s="54" customFormat="1" ht="18" customHeight="1" x14ac:dyDescent="0.25">
      <c r="B152" s="55" t="s">
        <v>129</v>
      </c>
      <c r="C152" s="108" t="s">
        <v>130</v>
      </c>
      <c r="D152" s="75" t="s">
        <v>50</v>
      </c>
      <c r="E152" s="58">
        <v>4</v>
      </c>
      <c r="F152" s="76"/>
      <c r="G152" s="76"/>
      <c r="H152" s="76"/>
      <c r="I152" s="78"/>
      <c r="J152" s="78"/>
      <c r="K152" s="76"/>
      <c r="L152" s="76">
        <v>0.35416666666666669</v>
      </c>
      <c r="M152" s="76">
        <v>0.41666666666666669</v>
      </c>
      <c r="N152" s="76"/>
      <c r="O152" s="76"/>
      <c r="P152" s="76"/>
      <c r="Q152" s="76"/>
      <c r="R152" s="76"/>
      <c r="S152" s="76"/>
      <c r="T152" s="76"/>
      <c r="U152" s="76">
        <v>0.41666666666666669</v>
      </c>
      <c r="V152" s="76">
        <v>0.47916666666666669</v>
      </c>
      <c r="W152" s="76"/>
      <c r="X152" s="76">
        <v>0.45833333333333331</v>
      </c>
      <c r="Y152" s="76">
        <v>0.5</v>
      </c>
      <c r="Z152" s="76">
        <f t="shared" ref="Z152:Z153" si="7">Y152/45-X152/45</f>
        <v>9.2592592592592726E-4</v>
      </c>
      <c r="AA152" s="109">
        <f t="shared" ref="AA152:AA153" si="8">Z152+W152+T152+Q152+N152+K152+H152</f>
        <v>9.2592592592592726E-4</v>
      </c>
      <c r="AB152" s="58">
        <v>6</v>
      </c>
      <c r="AC152" s="81" t="s">
        <v>131</v>
      </c>
    </row>
    <row r="153" spans="2:29" s="54" customFormat="1" ht="18" customHeight="1" x14ac:dyDescent="0.25">
      <c r="B153" s="64"/>
      <c r="C153" s="110"/>
      <c r="D153" s="75" t="s">
        <v>132</v>
      </c>
      <c r="E153" s="58">
        <v>4</v>
      </c>
      <c r="F153" s="76">
        <v>0.60416666666666663</v>
      </c>
      <c r="G153" s="76">
        <v>0.66666666666666663</v>
      </c>
      <c r="H153" s="76"/>
      <c r="I153" s="78"/>
      <c r="J153" s="78"/>
      <c r="K153" s="76"/>
      <c r="L153" s="76"/>
      <c r="M153" s="76"/>
      <c r="N153" s="76"/>
      <c r="O153" s="76">
        <v>0.60416666666666663</v>
      </c>
      <c r="P153" s="76">
        <v>0.66666666666666663</v>
      </c>
      <c r="Q153" s="76"/>
      <c r="R153" s="76">
        <v>0.60416666666666663</v>
      </c>
      <c r="S153" s="76">
        <v>0.64583333333333337</v>
      </c>
      <c r="T153" s="76"/>
      <c r="U153" s="76"/>
      <c r="V153" s="76"/>
      <c r="W153" s="76"/>
      <c r="X153" s="76"/>
      <c r="Y153" s="76"/>
      <c r="Z153" s="76">
        <f t="shared" si="7"/>
        <v>0</v>
      </c>
      <c r="AA153" s="109">
        <f t="shared" si="8"/>
        <v>0</v>
      </c>
      <c r="AB153" s="58">
        <v>6</v>
      </c>
      <c r="AC153" s="84"/>
    </row>
    <row r="154" spans="2:29" s="54" customFormat="1" ht="17.2" customHeight="1" x14ac:dyDescent="0.25">
      <c r="B154" s="217"/>
      <c r="C154" s="165"/>
      <c r="D154" s="112" t="s">
        <v>43</v>
      </c>
      <c r="E154" s="69">
        <f>SUM(F154:Y154)</f>
        <v>8</v>
      </c>
      <c r="F154" s="70">
        <v>1.5</v>
      </c>
      <c r="G154" s="71"/>
      <c r="H154" s="243"/>
      <c r="I154" s="43"/>
      <c r="J154" s="44"/>
      <c r="K154" s="72"/>
      <c r="L154" s="70">
        <v>1.5</v>
      </c>
      <c r="M154" s="71"/>
      <c r="N154" s="72"/>
      <c r="O154" s="70">
        <v>1.5</v>
      </c>
      <c r="P154" s="71"/>
      <c r="Q154" s="72"/>
      <c r="R154" s="70">
        <v>1</v>
      </c>
      <c r="S154" s="71"/>
      <c r="T154" s="72"/>
      <c r="U154" s="70">
        <v>1.5</v>
      </c>
      <c r="V154" s="71"/>
      <c r="W154" s="72"/>
      <c r="X154" s="70">
        <v>1</v>
      </c>
      <c r="Y154" s="71"/>
      <c r="Z154" s="73" t="e">
        <f>Z152+#REF!</f>
        <v>#REF!</v>
      </c>
      <c r="AA154" s="74" t="e">
        <f>AA152+#REF!</f>
        <v>#REF!</v>
      </c>
      <c r="AB154" s="62" t="e">
        <f>AB152+#REF!</f>
        <v>#REF!</v>
      </c>
      <c r="AC154" s="85"/>
    </row>
    <row r="155" spans="2:29" s="54" customFormat="1" ht="18" customHeight="1" x14ac:dyDescent="0.25">
      <c r="B155" s="55" t="s">
        <v>133</v>
      </c>
      <c r="C155" s="56" t="s">
        <v>134</v>
      </c>
      <c r="D155" s="75" t="s">
        <v>135</v>
      </c>
      <c r="E155" s="58">
        <v>8</v>
      </c>
      <c r="F155" s="76">
        <v>0.75</v>
      </c>
      <c r="G155" s="76">
        <v>0.83333333333333337</v>
      </c>
      <c r="H155" s="79"/>
      <c r="I155" s="83"/>
      <c r="J155" s="83"/>
      <c r="K155" s="79"/>
      <c r="L155" s="76">
        <v>0.75</v>
      </c>
      <c r="M155" s="76">
        <v>0.83333333333333337</v>
      </c>
      <c r="N155" s="79"/>
      <c r="O155" s="79"/>
      <c r="P155" s="79"/>
      <c r="Q155" s="79"/>
      <c r="R155" s="79"/>
      <c r="S155" s="79"/>
      <c r="T155" s="79"/>
      <c r="U155" s="76">
        <v>0.41666666666666669</v>
      </c>
      <c r="V155" s="76">
        <v>0.5</v>
      </c>
      <c r="W155" s="79"/>
      <c r="X155" s="76">
        <v>0.58333333333333337</v>
      </c>
      <c r="Y155" s="76">
        <v>0.66666666666666663</v>
      </c>
      <c r="Z155" s="79"/>
      <c r="AA155" s="80"/>
      <c r="AB155" s="62">
        <v>6</v>
      </c>
      <c r="AC155" s="81" t="s">
        <v>32</v>
      </c>
    </row>
    <row r="156" spans="2:29" s="54" customFormat="1" ht="18" customHeight="1" x14ac:dyDescent="0.25">
      <c r="B156" s="64"/>
      <c r="C156" s="65"/>
      <c r="D156" s="75" t="s">
        <v>136</v>
      </c>
      <c r="E156" s="58">
        <v>8</v>
      </c>
      <c r="F156" s="76">
        <v>0.66666666666666663</v>
      </c>
      <c r="G156" s="76">
        <v>0.75</v>
      </c>
      <c r="H156" s="76"/>
      <c r="I156" s="78"/>
      <c r="J156" s="78"/>
      <c r="K156" s="76"/>
      <c r="L156" s="76">
        <v>0.66666666666666663</v>
      </c>
      <c r="M156" s="76">
        <v>0.75</v>
      </c>
      <c r="N156" s="76"/>
      <c r="O156" s="76">
        <v>0.66666666666666663</v>
      </c>
      <c r="P156" s="76">
        <v>0.75</v>
      </c>
      <c r="Q156" s="76"/>
      <c r="R156" s="76"/>
      <c r="S156" s="76"/>
      <c r="T156" s="76"/>
      <c r="U156" s="76">
        <v>0.33333333333333331</v>
      </c>
      <c r="V156" s="76">
        <v>0.41666666666666669</v>
      </c>
      <c r="W156" s="76"/>
      <c r="X156" s="76"/>
      <c r="Y156" s="76"/>
      <c r="Z156" s="79"/>
      <c r="AA156" s="80"/>
      <c r="AB156" s="62">
        <v>6</v>
      </c>
      <c r="AC156" s="85"/>
    </row>
    <row r="157" spans="2:29" s="54" customFormat="1" ht="18" customHeight="1" x14ac:dyDescent="0.25">
      <c r="B157" s="64"/>
      <c r="C157" s="110"/>
      <c r="D157" s="75" t="s">
        <v>31</v>
      </c>
      <c r="E157" s="58">
        <v>4</v>
      </c>
      <c r="F157" s="76">
        <v>0.375</v>
      </c>
      <c r="G157" s="76">
        <v>0.4375</v>
      </c>
      <c r="H157" s="76"/>
      <c r="I157" s="78"/>
      <c r="J157" s="78"/>
      <c r="K157" s="76"/>
      <c r="L157" s="76">
        <v>0.375</v>
      </c>
      <c r="M157" s="76">
        <v>0.4375</v>
      </c>
      <c r="N157" s="76"/>
      <c r="O157" s="76"/>
      <c r="P157" s="76"/>
      <c r="Q157" s="76"/>
      <c r="R157" s="76">
        <v>0.375</v>
      </c>
      <c r="S157" s="76">
        <v>0.41666666666666669</v>
      </c>
      <c r="T157" s="76"/>
      <c r="U157" s="76"/>
      <c r="V157" s="76"/>
      <c r="W157" s="76"/>
      <c r="X157" s="76"/>
      <c r="Y157" s="76"/>
      <c r="Z157" s="79"/>
      <c r="AA157" s="80"/>
      <c r="AB157" s="62">
        <v>7</v>
      </c>
      <c r="AC157" s="81" t="s">
        <v>137</v>
      </c>
    </row>
    <row r="158" spans="2:29" s="54" customFormat="1" ht="19.5" customHeight="1" x14ac:dyDescent="0.25">
      <c r="B158" s="64"/>
      <c r="C158" s="110"/>
      <c r="D158" s="75" t="s">
        <v>57</v>
      </c>
      <c r="E158" s="58">
        <v>12</v>
      </c>
      <c r="F158" s="76">
        <v>0.4375</v>
      </c>
      <c r="G158" s="76">
        <v>0.5</v>
      </c>
      <c r="H158" s="76"/>
      <c r="I158" s="78"/>
      <c r="J158" s="78"/>
      <c r="K158" s="76"/>
      <c r="L158" s="76">
        <v>0.4375</v>
      </c>
      <c r="M158" s="76">
        <v>0.5</v>
      </c>
      <c r="N158" s="76"/>
      <c r="O158" s="76"/>
      <c r="P158" s="76"/>
      <c r="Q158" s="76"/>
      <c r="R158" s="76">
        <v>0.70833333333333337</v>
      </c>
      <c r="S158" s="76">
        <v>0.83333333333333337</v>
      </c>
      <c r="T158" s="76"/>
      <c r="U158" s="76">
        <v>0.70833333333333337</v>
      </c>
      <c r="V158" s="76">
        <v>0.83333333333333337</v>
      </c>
      <c r="W158" s="76"/>
      <c r="X158" s="76">
        <v>0.70833333333333337</v>
      </c>
      <c r="Y158" s="76">
        <v>0.83333333333333337</v>
      </c>
      <c r="Z158" s="79"/>
      <c r="AA158" s="80"/>
      <c r="AB158" s="62">
        <v>9</v>
      </c>
      <c r="AC158" s="85"/>
    </row>
    <row r="159" spans="2:29" s="54" customFormat="1" ht="16.55" customHeight="1" x14ac:dyDescent="0.25">
      <c r="B159" s="64"/>
      <c r="C159" s="110"/>
      <c r="D159" s="112" t="s">
        <v>43</v>
      </c>
      <c r="E159" s="69">
        <f>SUM(F159:Y159)</f>
        <v>32</v>
      </c>
      <c r="F159" s="70">
        <v>7</v>
      </c>
      <c r="G159" s="71"/>
      <c r="H159" s="72"/>
      <c r="I159" s="43"/>
      <c r="J159" s="44"/>
      <c r="K159" s="72"/>
      <c r="L159" s="70">
        <v>7</v>
      </c>
      <c r="M159" s="71"/>
      <c r="N159" s="72"/>
      <c r="O159" s="70">
        <v>2</v>
      </c>
      <c r="P159" s="71"/>
      <c r="Q159" s="72"/>
      <c r="R159" s="70">
        <v>4</v>
      </c>
      <c r="S159" s="71"/>
      <c r="T159" s="72"/>
      <c r="U159" s="70">
        <v>7</v>
      </c>
      <c r="V159" s="71"/>
      <c r="W159" s="72"/>
      <c r="X159" s="70">
        <v>5</v>
      </c>
      <c r="Y159" s="71"/>
      <c r="Z159" s="73"/>
      <c r="AA159" s="74"/>
      <c r="AB159" s="62" t="e">
        <f>AB155+AB156+AB157+AB158+#REF!</f>
        <v>#REF!</v>
      </c>
      <c r="AC159" s="185"/>
    </row>
    <row r="160" spans="2:29" s="54" customFormat="1" ht="18" customHeight="1" x14ac:dyDescent="0.25">
      <c r="B160" s="55" t="s">
        <v>138</v>
      </c>
      <c r="C160" s="108" t="s">
        <v>139</v>
      </c>
      <c r="D160" s="100" t="s">
        <v>31</v>
      </c>
      <c r="E160" s="103">
        <v>4</v>
      </c>
      <c r="F160" s="197"/>
      <c r="G160" s="197"/>
      <c r="H160" s="76"/>
      <c r="I160" s="197"/>
      <c r="J160" s="197"/>
      <c r="K160" s="76"/>
      <c r="L160" s="199"/>
      <c r="M160" s="199"/>
      <c r="N160" s="76"/>
      <c r="O160" s="197"/>
      <c r="P160" s="197"/>
      <c r="Q160" s="76"/>
      <c r="R160" s="197">
        <v>0.41666666666666669</v>
      </c>
      <c r="S160" s="197">
        <v>0.5</v>
      </c>
      <c r="T160" s="76"/>
      <c r="U160" s="197">
        <v>0.41666666666666669</v>
      </c>
      <c r="V160" s="197">
        <v>0.5</v>
      </c>
      <c r="W160" s="76"/>
      <c r="X160" s="244"/>
      <c r="Y160" s="244"/>
      <c r="Z160" s="72"/>
      <c r="AA160" s="114"/>
      <c r="AB160" s="58"/>
      <c r="AC160" s="221" t="s">
        <v>140</v>
      </c>
    </row>
    <row r="161" spans="2:30" s="54" customFormat="1" ht="18" customHeight="1" x14ac:dyDescent="0.25">
      <c r="B161" s="64"/>
      <c r="C161" s="110"/>
      <c r="D161" s="100" t="s">
        <v>36</v>
      </c>
      <c r="E161" s="178">
        <v>8</v>
      </c>
      <c r="F161" s="197">
        <v>0.41666666666666669</v>
      </c>
      <c r="G161" s="197">
        <v>0.5</v>
      </c>
      <c r="H161" s="79"/>
      <c r="I161" s="197">
        <v>0.41666666666666669</v>
      </c>
      <c r="J161" s="197">
        <v>0.5</v>
      </c>
      <c r="K161" s="79"/>
      <c r="L161" s="197">
        <v>0.41666666666666669</v>
      </c>
      <c r="M161" s="197">
        <v>0.5</v>
      </c>
      <c r="N161" s="79"/>
      <c r="O161" s="197">
        <v>0.41666666666666669</v>
      </c>
      <c r="P161" s="197">
        <v>0.5</v>
      </c>
      <c r="Q161" s="245"/>
      <c r="R161" s="79"/>
      <c r="S161" s="79"/>
      <c r="T161" s="79"/>
      <c r="U161" s="79"/>
      <c r="V161" s="79"/>
      <c r="W161" s="79"/>
      <c r="X161" s="83"/>
      <c r="Y161" s="83"/>
      <c r="Z161" s="79"/>
      <c r="AA161" s="80"/>
      <c r="AB161" s="62">
        <v>6</v>
      </c>
      <c r="AC161" s="81" t="s">
        <v>32</v>
      </c>
    </row>
    <row r="162" spans="2:30" s="54" customFormat="1" ht="18" customHeight="1" x14ac:dyDescent="0.25">
      <c r="B162" s="64"/>
      <c r="C162" s="110"/>
      <c r="D162" s="100" t="s">
        <v>37</v>
      </c>
      <c r="E162" s="177">
        <v>12</v>
      </c>
      <c r="F162" s="76">
        <v>0.75</v>
      </c>
      <c r="G162" s="76">
        <v>0.83333333333333337</v>
      </c>
      <c r="H162" s="76"/>
      <c r="I162" s="76">
        <v>0.75</v>
      </c>
      <c r="J162" s="76">
        <v>0.83333333333333337</v>
      </c>
      <c r="K162" s="76"/>
      <c r="L162" s="76">
        <v>0.75</v>
      </c>
      <c r="M162" s="76">
        <v>0.83333333333333337</v>
      </c>
      <c r="N162" s="76"/>
      <c r="O162" s="76">
        <v>0.75</v>
      </c>
      <c r="P162" s="76">
        <v>0.83333333333333337</v>
      </c>
      <c r="Q162" s="246"/>
      <c r="R162" s="76">
        <v>0.75</v>
      </c>
      <c r="S162" s="76">
        <v>0.83333333333333337</v>
      </c>
      <c r="T162" s="76"/>
      <c r="U162" s="76">
        <v>0.75</v>
      </c>
      <c r="V162" s="76">
        <v>0.83333333333333337</v>
      </c>
      <c r="W162" s="79"/>
      <c r="X162" s="83"/>
      <c r="Y162" s="83"/>
      <c r="Z162" s="79"/>
      <c r="AA162" s="80"/>
      <c r="AB162" s="62">
        <v>7</v>
      </c>
      <c r="AC162" s="85"/>
    </row>
    <row r="163" spans="2:30" s="54" customFormat="1" ht="18" customHeight="1" x14ac:dyDescent="0.25">
      <c r="B163" s="64"/>
      <c r="C163" s="110"/>
      <c r="D163" s="100" t="s">
        <v>38</v>
      </c>
      <c r="E163" s="178">
        <v>12</v>
      </c>
      <c r="F163" s="76">
        <v>0.625</v>
      </c>
      <c r="G163" s="76">
        <v>0.70833333333333337</v>
      </c>
      <c r="H163" s="76"/>
      <c r="I163" s="76">
        <v>0.625</v>
      </c>
      <c r="J163" s="76">
        <v>0.70833333333333337</v>
      </c>
      <c r="K163" s="76"/>
      <c r="L163" s="76">
        <v>0.625</v>
      </c>
      <c r="M163" s="76">
        <v>0.70833333333333337</v>
      </c>
      <c r="N163" s="76"/>
      <c r="O163" s="76">
        <v>0.625</v>
      </c>
      <c r="P163" s="76">
        <v>0.70833333333333337</v>
      </c>
      <c r="Q163" s="246"/>
      <c r="R163" s="76">
        <v>0.625</v>
      </c>
      <c r="S163" s="76">
        <v>0.70833333333333337</v>
      </c>
      <c r="T163" s="76"/>
      <c r="U163" s="76">
        <v>0.625</v>
      </c>
      <c r="V163" s="76">
        <v>0.70833333333333337</v>
      </c>
      <c r="W163" s="79"/>
      <c r="X163" s="83"/>
      <c r="Y163" s="83"/>
      <c r="Z163" s="79"/>
      <c r="AA163" s="80"/>
      <c r="AB163" s="62">
        <v>12</v>
      </c>
      <c r="AC163" s="221" t="s">
        <v>140</v>
      </c>
    </row>
    <row r="164" spans="2:30" s="54" customFormat="1" ht="18" customHeight="1" x14ac:dyDescent="0.25">
      <c r="B164" s="66"/>
      <c r="C164" s="111"/>
      <c r="D164" s="104" t="s">
        <v>43</v>
      </c>
      <c r="E164" s="69">
        <f>SUM(F164:Y164)</f>
        <v>36</v>
      </c>
      <c r="F164" s="70">
        <v>6</v>
      </c>
      <c r="G164" s="71"/>
      <c r="H164" s="72"/>
      <c r="I164" s="70">
        <v>6</v>
      </c>
      <c r="J164" s="71"/>
      <c r="K164" s="72"/>
      <c r="L164" s="70">
        <v>6</v>
      </c>
      <c r="M164" s="71"/>
      <c r="N164" s="72"/>
      <c r="O164" s="70">
        <v>6</v>
      </c>
      <c r="P164" s="71"/>
      <c r="Q164" s="72"/>
      <c r="R164" s="70">
        <v>6</v>
      </c>
      <c r="S164" s="71"/>
      <c r="T164" s="72"/>
      <c r="U164" s="70">
        <v>6</v>
      </c>
      <c r="V164" s="71"/>
      <c r="W164" s="73"/>
      <c r="X164" s="121"/>
      <c r="Y164" s="122"/>
      <c r="Z164" s="73"/>
      <c r="AA164" s="74"/>
      <c r="AB164" s="62" t="e">
        <f>#REF!+AB161+AB162+AB163+#REF!+#REF!+#REF!</f>
        <v>#REF!</v>
      </c>
      <c r="AC164" s="247"/>
    </row>
    <row r="165" spans="2:30" s="54" customFormat="1" ht="18" customHeight="1" x14ac:dyDescent="0.25">
      <c r="B165" s="64" t="s">
        <v>141</v>
      </c>
      <c r="C165" s="65" t="s">
        <v>142</v>
      </c>
      <c r="D165" s="75" t="s">
        <v>31</v>
      </c>
      <c r="E165" s="58">
        <v>4</v>
      </c>
      <c r="F165" s="197">
        <v>0.625</v>
      </c>
      <c r="G165" s="197">
        <v>0.66666666666666663</v>
      </c>
      <c r="H165" s="76"/>
      <c r="I165" s="199"/>
      <c r="J165" s="199"/>
      <c r="K165" s="76"/>
      <c r="L165" s="197">
        <v>0.60416666666666663</v>
      </c>
      <c r="M165" s="197">
        <v>0.66666666666666663</v>
      </c>
      <c r="N165" s="76"/>
      <c r="O165" s="199"/>
      <c r="P165" s="199"/>
      <c r="Q165" s="76"/>
      <c r="R165" s="197">
        <v>0.60416666666666663</v>
      </c>
      <c r="S165" s="197">
        <v>0.66666666666666663</v>
      </c>
      <c r="T165" s="76"/>
      <c r="U165" s="199"/>
      <c r="V165" s="199"/>
      <c r="W165" s="76"/>
      <c r="X165" s="248"/>
      <c r="Y165" s="45"/>
      <c r="Z165" s="73"/>
      <c r="AA165" s="74"/>
      <c r="AB165" s="62"/>
      <c r="AC165" s="81" t="s">
        <v>143</v>
      </c>
    </row>
    <row r="166" spans="2:30" s="54" customFormat="1" ht="18" customHeight="1" x14ac:dyDescent="0.25">
      <c r="B166" s="64"/>
      <c r="C166" s="65"/>
      <c r="D166" s="75" t="s">
        <v>42</v>
      </c>
      <c r="E166" s="58">
        <v>6</v>
      </c>
      <c r="F166" s="79"/>
      <c r="G166" s="79"/>
      <c r="H166" s="79"/>
      <c r="I166" s="76">
        <v>0.75</v>
      </c>
      <c r="J166" s="76">
        <v>0.83333333333333337</v>
      </c>
      <c r="K166" s="79"/>
      <c r="L166" s="79"/>
      <c r="M166" s="79"/>
      <c r="N166" s="79"/>
      <c r="O166" s="76">
        <v>0.75</v>
      </c>
      <c r="P166" s="76">
        <v>0.83333333333333337</v>
      </c>
      <c r="Q166" s="79"/>
      <c r="R166" s="79"/>
      <c r="S166" s="79"/>
      <c r="T166" s="79"/>
      <c r="U166" s="76">
        <v>0.70833333333333337</v>
      </c>
      <c r="V166" s="76">
        <v>0.79166666666666663</v>
      </c>
      <c r="W166" s="79"/>
      <c r="X166" s="83"/>
      <c r="Y166" s="83"/>
      <c r="Z166" s="79"/>
      <c r="AA166" s="80"/>
      <c r="AB166" s="62">
        <v>6</v>
      </c>
      <c r="AC166" s="85"/>
    </row>
    <row r="167" spans="2:30" s="54" customFormat="1" ht="18" customHeight="1" x14ac:dyDescent="0.25">
      <c r="B167" s="64"/>
      <c r="C167" s="65"/>
      <c r="D167" s="75" t="s">
        <v>38</v>
      </c>
      <c r="E167" s="58">
        <v>11</v>
      </c>
      <c r="F167" s="76">
        <v>0.41666666666666669</v>
      </c>
      <c r="G167" s="76">
        <v>0.5</v>
      </c>
      <c r="H167" s="76"/>
      <c r="I167" s="76">
        <v>0.41666666666666669</v>
      </c>
      <c r="J167" s="76">
        <v>0.54166666666666663</v>
      </c>
      <c r="K167" s="76"/>
      <c r="L167" s="76">
        <v>0.41666666666666669</v>
      </c>
      <c r="M167" s="76">
        <v>0.47916666666666669</v>
      </c>
      <c r="N167" s="76"/>
      <c r="O167" s="76">
        <v>0.41666666666666669</v>
      </c>
      <c r="P167" s="76">
        <v>0.47916666666666669</v>
      </c>
      <c r="Q167" s="76"/>
      <c r="R167" s="76">
        <v>0.375</v>
      </c>
      <c r="S167" s="76">
        <v>0.4375</v>
      </c>
      <c r="T167" s="76"/>
      <c r="U167" s="76">
        <v>0.54166666666666663</v>
      </c>
      <c r="V167" s="76">
        <v>0.60416666666666663</v>
      </c>
      <c r="W167" s="79"/>
      <c r="X167" s="83"/>
      <c r="Y167" s="83"/>
      <c r="Z167" s="79"/>
      <c r="AA167" s="249"/>
      <c r="AB167" s="242">
        <v>9</v>
      </c>
      <c r="AC167" s="84" t="s">
        <v>131</v>
      </c>
    </row>
    <row r="168" spans="2:30" s="54" customFormat="1" ht="18" customHeight="1" x14ac:dyDescent="0.25">
      <c r="B168" s="64"/>
      <c r="C168" s="65"/>
      <c r="D168" s="75" t="s">
        <v>144</v>
      </c>
      <c r="E168" s="250">
        <v>15</v>
      </c>
      <c r="F168" s="76">
        <v>0.6875</v>
      </c>
      <c r="G168" s="76">
        <v>0.8125</v>
      </c>
      <c r="H168" s="76"/>
      <c r="I168" s="76">
        <v>0.66666666666666663</v>
      </c>
      <c r="J168" s="76">
        <v>0.70833333333333337</v>
      </c>
      <c r="K168" s="76"/>
      <c r="L168" s="76">
        <v>0.6875</v>
      </c>
      <c r="M168" s="76">
        <v>0.8125</v>
      </c>
      <c r="N168" s="76"/>
      <c r="O168" s="76">
        <v>0.375</v>
      </c>
      <c r="P168" s="76">
        <v>0.45833333333333331</v>
      </c>
      <c r="Q168" s="76"/>
      <c r="R168" s="76">
        <v>0.6875</v>
      </c>
      <c r="S168" s="76">
        <v>0.8125</v>
      </c>
      <c r="T168" s="76"/>
      <c r="U168" s="76">
        <v>0.375</v>
      </c>
      <c r="V168" s="76">
        <v>0.5</v>
      </c>
      <c r="W168" s="79"/>
      <c r="X168" s="83"/>
      <c r="Y168" s="83"/>
      <c r="Z168" s="79"/>
      <c r="AA168" s="249"/>
      <c r="AB168" s="62">
        <v>12</v>
      </c>
      <c r="AC168" s="84"/>
    </row>
    <row r="169" spans="2:30" s="54" customFormat="1" ht="16.55" customHeight="1" x14ac:dyDescent="0.25">
      <c r="B169" s="66"/>
      <c r="C169" s="67"/>
      <c r="D169" s="112" t="s">
        <v>43</v>
      </c>
      <c r="E169" s="69">
        <f>SUM(F169:V169)</f>
        <v>36</v>
      </c>
      <c r="F169" s="70">
        <v>6</v>
      </c>
      <c r="G169" s="71"/>
      <c r="H169" s="72"/>
      <c r="I169" s="70">
        <v>6</v>
      </c>
      <c r="J169" s="71"/>
      <c r="K169" s="72"/>
      <c r="L169" s="70">
        <v>6</v>
      </c>
      <c r="M169" s="71"/>
      <c r="N169" s="72"/>
      <c r="O169" s="70">
        <v>5.5</v>
      </c>
      <c r="P169" s="71"/>
      <c r="Q169" s="72"/>
      <c r="R169" s="70">
        <v>6</v>
      </c>
      <c r="S169" s="71"/>
      <c r="T169" s="72"/>
      <c r="U169" s="70">
        <v>6.5</v>
      </c>
      <c r="V169" s="71"/>
      <c r="W169" s="73"/>
      <c r="X169" s="121"/>
      <c r="Y169" s="122"/>
      <c r="Z169" s="73"/>
      <c r="AA169" s="251"/>
      <c r="AB169" s="62" t="e">
        <f>AB166+AB167+#REF!+AB168</f>
        <v>#REF!</v>
      </c>
      <c r="AC169" s="85"/>
    </row>
    <row r="170" spans="2:30" s="131" customFormat="1" ht="18" customHeight="1" x14ac:dyDescent="0.25">
      <c r="B170" s="107" t="s">
        <v>145</v>
      </c>
      <c r="C170" s="186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8"/>
    </row>
    <row r="171" spans="2:30" s="54" customFormat="1" ht="23.25" customHeight="1" x14ac:dyDescent="0.25">
      <c r="B171" s="55" t="s">
        <v>146</v>
      </c>
      <c r="C171" s="56" t="s">
        <v>147</v>
      </c>
      <c r="D171" s="100" t="s">
        <v>31</v>
      </c>
      <c r="E171" s="178">
        <v>4</v>
      </c>
      <c r="F171" s="78"/>
      <c r="G171" s="78"/>
      <c r="H171" s="76"/>
      <c r="I171" s="76">
        <v>0.66666666666666663</v>
      </c>
      <c r="J171" s="76">
        <v>0.75</v>
      </c>
      <c r="K171" s="76"/>
      <c r="L171" s="78"/>
      <c r="M171" s="78"/>
      <c r="N171" s="76"/>
      <c r="O171" s="76">
        <v>0.66666666666666663</v>
      </c>
      <c r="P171" s="76">
        <v>0.75</v>
      </c>
      <c r="Q171" s="76"/>
      <c r="R171" s="78"/>
      <c r="S171" s="78"/>
      <c r="T171" s="78"/>
      <c r="U171" s="78"/>
      <c r="V171" s="78"/>
      <c r="W171" s="78"/>
      <c r="X171" s="78"/>
      <c r="Y171" s="78"/>
      <c r="Z171" s="76">
        <f t="shared" ref="Z171" si="9">Y171/45-X171/45</f>
        <v>0</v>
      </c>
      <c r="AA171" s="109">
        <f t="shared" ref="AA171" si="10">Z171+W171+T171+Q171+N171+K171+H171</f>
        <v>0</v>
      </c>
      <c r="AB171" s="58">
        <v>6</v>
      </c>
      <c r="AC171" s="81" t="s">
        <v>32</v>
      </c>
    </row>
    <row r="172" spans="2:30" s="54" customFormat="1" ht="16.55" customHeight="1" x14ac:dyDescent="0.25">
      <c r="B172" s="66"/>
      <c r="C172" s="67"/>
      <c r="D172" s="104" t="s">
        <v>43</v>
      </c>
      <c r="E172" s="69">
        <f>SUM(F172:Y172)</f>
        <v>4</v>
      </c>
      <c r="F172" s="43"/>
      <c r="G172" s="44"/>
      <c r="H172" s="72"/>
      <c r="I172" s="70">
        <v>2</v>
      </c>
      <c r="J172" s="71"/>
      <c r="K172" s="72"/>
      <c r="L172" s="43"/>
      <c r="M172" s="44"/>
      <c r="N172" s="72"/>
      <c r="O172" s="70">
        <v>2</v>
      </c>
      <c r="P172" s="71"/>
      <c r="Q172" s="72"/>
      <c r="R172" s="43"/>
      <c r="S172" s="44"/>
      <c r="T172" s="42"/>
      <c r="U172" s="43"/>
      <c r="V172" s="44"/>
      <c r="W172" s="42"/>
      <c r="X172" s="43"/>
      <c r="Y172" s="44"/>
      <c r="Z172" s="72"/>
      <c r="AA172" s="114"/>
      <c r="AB172" s="58" t="e">
        <f>AB168+AB169+AB170+AB171+#REF!</f>
        <v>#REF!</v>
      </c>
      <c r="AC172" s="85"/>
    </row>
    <row r="173" spans="2:30" s="1" customFormat="1" ht="7.55" customHeight="1" x14ac:dyDescent="0.25">
      <c r="B173" s="252"/>
      <c r="C173" s="253"/>
      <c r="D173" s="254"/>
      <c r="E173" s="255"/>
      <c r="F173" s="256"/>
      <c r="G173" s="256"/>
      <c r="H173" s="257"/>
      <c r="I173" s="256"/>
      <c r="J173" s="256"/>
      <c r="K173" s="257"/>
      <c r="L173" s="256"/>
      <c r="M173" s="256"/>
      <c r="N173" s="257"/>
      <c r="O173" s="256"/>
      <c r="P173" s="256"/>
      <c r="Q173" s="257"/>
      <c r="R173" s="256"/>
      <c r="S173" s="256"/>
      <c r="T173" s="257"/>
      <c r="U173" s="256"/>
      <c r="V173" s="256"/>
      <c r="W173" s="257"/>
      <c r="X173" s="256"/>
      <c r="Y173" s="256"/>
      <c r="Z173" s="257"/>
      <c r="AA173" s="258"/>
      <c r="AB173" s="259"/>
      <c r="AC173" s="260"/>
      <c r="AD173" s="261"/>
    </row>
    <row r="174" spans="2:30" s="1" customFormat="1" ht="20.95" customHeight="1" x14ac:dyDescent="0.25">
      <c r="B174" s="262"/>
      <c r="C174" s="263" t="s">
        <v>148</v>
      </c>
      <c r="D174" s="263"/>
      <c r="E174" s="263"/>
      <c r="F174" s="263"/>
      <c r="G174" s="263"/>
      <c r="H174" s="262"/>
      <c r="I174" s="262"/>
      <c r="J174" s="262"/>
      <c r="K174" s="262"/>
      <c r="L174" s="262"/>
      <c r="M174" s="252"/>
      <c r="N174" s="264"/>
      <c r="O174" s="252"/>
      <c r="P174" s="252"/>
      <c r="Q174" s="264"/>
      <c r="R174" s="252"/>
      <c r="S174" s="252"/>
      <c r="T174" s="264"/>
      <c r="U174" s="252"/>
      <c r="V174" s="265"/>
      <c r="W174" s="265"/>
      <c r="X174" s="265"/>
      <c r="Y174" s="265"/>
      <c r="Z174" s="262"/>
      <c r="AA174" s="262"/>
      <c r="AB174" s="262"/>
      <c r="AC174" s="262"/>
      <c r="AD174" s="261"/>
    </row>
    <row r="175" spans="2:30" s="267" customFormat="1" ht="18" customHeight="1" x14ac:dyDescent="0.3">
      <c r="B175" s="1"/>
      <c r="C175" s="266" t="s">
        <v>149</v>
      </c>
      <c r="E175" s="268"/>
      <c r="F175" s="269"/>
      <c r="G175" s="269"/>
      <c r="H175" s="269"/>
      <c r="I175" s="269"/>
      <c r="J175" s="269"/>
      <c r="K175" s="269"/>
      <c r="L175" s="269"/>
      <c r="M175" s="269"/>
      <c r="N175" s="269"/>
      <c r="O175" s="269"/>
      <c r="P175" s="269"/>
      <c r="Q175" s="269"/>
      <c r="R175" s="269"/>
      <c r="S175" s="269"/>
      <c r="T175" s="269"/>
      <c r="U175" s="269"/>
      <c r="V175" s="268"/>
      <c r="W175" s="268"/>
      <c r="X175" s="268"/>
      <c r="Y175" s="268"/>
      <c r="Z175" s="268"/>
      <c r="AA175" s="268"/>
      <c r="AB175" s="259"/>
      <c r="AC175" s="270" t="s">
        <v>150</v>
      </c>
    </row>
    <row r="176" spans="2:30" s="267" customFormat="1" x14ac:dyDescent="0.3">
      <c r="B176" s="1"/>
      <c r="C176" s="266"/>
      <c r="E176" s="255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  <c r="Z176" s="269"/>
      <c r="AA176" s="261"/>
      <c r="AB176" s="58"/>
      <c r="AC176" s="271"/>
    </row>
  </sheetData>
  <mergeCells count="383">
    <mergeCell ref="C174:G174"/>
    <mergeCell ref="V174:Y174"/>
    <mergeCell ref="B170:AC170"/>
    <mergeCell ref="AC171:AC172"/>
    <mergeCell ref="F172:G172"/>
    <mergeCell ref="I172:J172"/>
    <mergeCell ref="L172:M172"/>
    <mergeCell ref="O172:P172"/>
    <mergeCell ref="R172:S172"/>
    <mergeCell ref="U172:V172"/>
    <mergeCell ref="X172:Y172"/>
    <mergeCell ref="AC165:AC166"/>
    <mergeCell ref="AC167:AC169"/>
    <mergeCell ref="F169:G169"/>
    <mergeCell ref="I169:J169"/>
    <mergeCell ref="L169:M169"/>
    <mergeCell ref="O169:P169"/>
    <mergeCell ref="R169:S169"/>
    <mergeCell ref="U169:V169"/>
    <mergeCell ref="X169:Y169"/>
    <mergeCell ref="AC161:AC162"/>
    <mergeCell ref="F164:G164"/>
    <mergeCell ref="I164:J164"/>
    <mergeCell ref="L164:M164"/>
    <mergeCell ref="O164:P164"/>
    <mergeCell ref="R164:S164"/>
    <mergeCell ref="U164:V164"/>
    <mergeCell ref="X164:Y164"/>
    <mergeCell ref="AC155:AC156"/>
    <mergeCell ref="AC157:AC158"/>
    <mergeCell ref="F159:G159"/>
    <mergeCell ref="I159:J159"/>
    <mergeCell ref="L159:M159"/>
    <mergeCell ref="O159:P159"/>
    <mergeCell ref="R159:S159"/>
    <mergeCell ref="U159:V159"/>
    <mergeCell ref="X159:Y159"/>
    <mergeCell ref="AC152:AC154"/>
    <mergeCell ref="F154:G154"/>
    <mergeCell ref="I154:J154"/>
    <mergeCell ref="L154:M154"/>
    <mergeCell ref="O154:P154"/>
    <mergeCell ref="R154:S154"/>
    <mergeCell ref="U154:V154"/>
    <mergeCell ref="X154:Y154"/>
    <mergeCell ref="AC144:AC148"/>
    <mergeCell ref="F148:G148"/>
    <mergeCell ref="I148:J148"/>
    <mergeCell ref="L148:M148"/>
    <mergeCell ref="O148:P148"/>
    <mergeCell ref="R148:S148"/>
    <mergeCell ref="U148:V148"/>
    <mergeCell ref="X148:Y148"/>
    <mergeCell ref="R142:S142"/>
    <mergeCell ref="U142:V142"/>
    <mergeCell ref="X142:Y142"/>
    <mergeCell ref="F143:G143"/>
    <mergeCell ref="I143:J143"/>
    <mergeCell ref="L143:M143"/>
    <mergeCell ref="O143:P143"/>
    <mergeCell ref="R143:S143"/>
    <mergeCell ref="U143:V143"/>
    <mergeCell ref="X143:Y143"/>
    <mergeCell ref="B141:B142"/>
    <mergeCell ref="C141:C142"/>
    <mergeCell ref="D141:D142"/>
    <mergeCell ref="E141:E142"/>
    <mergeCell ref="F141:Y141"/>
    <mergeCell ref="AC141:AC142"/>
    <mergeCell ref="F142:G142"/>
    <mergeCell ref="I142:J142"/>
    <mergeCell ref="L142:M142"/>
    <mergeCell ref="O142:P142"/>
    <mergeCell ref="B135:AC135"/>
    <mergeCell ref="AC136:AC137"/>
    <mergeCell ref="F140:G140"/>
    <mergeCell ref="I140:J140"/>
    <mergeCell ref="L140:M140"/>
    <mergeCell ref="O140:P140"/>
    <mergeCell ref="R140:S140"/>
    <mergeCell ref="U140:V140"/>
    <mergeCell ref="X140:Y140"/>
    <mergeCell ref="B131:AC131"/>
    <mergeCell ref="AC132:AC134"/>
    <mergeCell ref="F134:G134"/>
    <mergeCell ref="I134:J134"/>
    <mergeCell ref="L134:M134"/>
    <mergeCell ref="O134:P134"/>
    <mergeCell ref="R134:S134"/>
    <mergeCell ref="U134:V134"/>
    <mergeCell ref="X134:Y134"/>
    <mergeCell ref="B127:AC127"/>
    <mergeCell ref="AC128:AC130"/>
    <mergeCell ref="F130:G130"/>
    <mergeCell ref="I130:J130"/>
    <mergeCell ref="L130:M130"/>
    <mergeCell ref="O130:P130"/>
    <mergeCell ref="R130:S130"/>
    <mergeCell ref="U130:V130"/>
    <mergeCell ref="X130:Y130"/>
    <mergeCell ref="B124:AC124"/>
    <mergeCell ref="AC125:AC126"/>
    <mergeCell ref="F126:G126"/>
    <mergeCell ref="I126:J126"/>
    <mergeCell ref="L126:M126"/>
    <mergeCell ref="O126:P126"/>
    <mergeCell ref="R126:S126"/>
    <mergeCell ref="U126:V126"/>
    <mergeCell ref="X126:Y126"/>
    <mergeCell ref="AC121:AC122"/>
    <mergeCell ref="F123:G123"/>
    <mergeCell ref="I123:J123"/>
    <mergeCell ref="L123:M123"/>
    <mergeCell ref="O123:P123"/>
    <mergeCell ref="R123:S123"/>
    <mergeCell ref="U123:V123"/>
    <mergeCell ref="X123:Y123"/>
    <mergeCell ref="AC116:AC118"/>
    <mergeCell ref="F118:G118"/>
    <mergeCell ref="I118:J118"/>
    <mergeCell ref="L118:M118"/>
    <mergeCell ref="O118:P118"/>
    <mergeCell ref="R118:S118"/>
    <mergeCell ref="U118:V118"/>
    <mergeCell ref="X118:Y118"/>
    <mergeCell ref="AC113:AC115"/>
    <mergeCell ref="F115:G115"/>
    <mergeCell ref="I115:J115"/>
    <mergeCell ref="L115:M115"/>
    <mergeCell ref="O115:P115"/>
    <mergeCell ref="R115:S115"/>
    <mergeCell ref="U115:V115"/>
    <mergeCell ref="X115:Y115"/>
    <mergeCell ref="B108:AC108"/>
    <mergeCell ref="AC109:AC112"/>
    <mergeCell ref="F112:G112"/>
    <mergeCell ref="I112:J112"/>
    <mergeCell ref="L112:M112"/>
    <mergeCell ref="O112:P112"/>
    <mergeCell ref="R112:S112"/>
    <mergeCell ref="U112:V112"/>
    <mergeCell ref="X112:Y112"/>
    <mergeCell ref="R103:S103"/>
    <mergeCell ref="U103:V103"/>
    <mergeCell ref="X103:Y103"/>
    <mergeCell ref="F104:G104"/>
    <mergeCell ref="I104:J104"/>
    <mergeCell ref="L104:M104"/>
    <mergeCell ref="O104:P104"/>
    <mergeCell ref="R104:S104"/>
    <mergeCell ref="U104:V104"/>
    <mergeCell ref="X104:Y104"/>
    <mergeCell ref="B102:B103"/>
    <mergeCell ref="C102:C103"/>
    <mergeCell ref="D102:D103"/>
    <mergeCell ref="E102:E103"/>
    <mergeCell ref="F102:Y102"/>
    <mergeCell ref="AC102:AC103"/>
    <mergeCell ref="F103:G103"/>
    <mergeCell ref="I103:J103"/>
    <mergeCell ref="L103:M103"/>
    <mergeCell ref="O103:P103"/>
    <mergeCell ref="B96:AC96"/>
    <mergeCell ref="AC98:AC100"/>
    <mergeCell ref="F101:G101"/>
    <mergeCell ref="I101:J101"/>
    <mergeCell ref="L101:M101"/>
    <mergeCell ref="O101:P101"/>
    <mergeCell ref="R101:S101"/>
    <mergeCell ref="U101:V101"/>
    <mergeCell ref="X101:Y101"/>
    <mergeCell ref="X90:Y90"/>
    <mergeCell ref="B91:AC91"/>
    <mergeCell ref="AC92:AC95"/>
    <mergeCell ref="F95:G95"/>
    <mergeCell ref="I95:J95"/>
    <mergeCell ref="L95:M95"/>
    <mergeCell ref="O95:P95"/>
    <mergeCell ref="R95:S95"/>
    <mergeCell ref="U95:V95"/>
    <mergeCell ref="X95:Y95"/>
    <mergeCell ref="F90:G90"/>
    <mergeCell ref="I90:J90"/>
    <mergeCell ref="L90:M90"/>
    <mergeCell ref="O90:P90"/>
    <mergeCell ref="R90:S90"/>
    <mergeCell ref="U90:V90"/>
    <mergeCell ref="B85:AC85"/>
    <mergeCell ref="AC86:AC87"/>
    <mergeCell ref="F87:G87"/>
    <mergeCell ref="I87:J87"/>
    <mergeCell ref="L87:M87"/>
    <mergeCell ref="O87:P87"/>
    <mergeCell ref="R87:S87"/>
    <mergeCell ref="U87:V87"/>
    <mergeCell ref="X87:Y87"/>
    <mergeCell ref="AC83:AC84"/>
    <mergeCell ref="F84:G84"/>
    <mergeCell ref="I84:J84"/>
    <mergeCell ref="L84:M84"/>
    <mergeCell ref="O84:P84"/>
    <mergeCell ref="R84:S84"/>
    <mergeCell ref="U84:V84"/>
    <mergeCell ref="X84:Y84"/>
    <mergeCell ref="B78:AC78"/>
    <mergeCell ref="AC79:AC82"/>
    <mergeCell ref="F82:G82"/>
    <mergeCell ref="I82:J82"/>
    <mergeCell ref="L82:M82"/>
    <mergeCell ref="O82:P82"/>
    <mergeCell ref="R82:S82"/>
    <mergeCell ref="U82:V82"/>
    <mergeCell ref="X82:Y82"/>
    <mergeCell ref="AC74:AC76"/>
    <mergeCell ref="F77:G77"/>
    <mergeCell ref="I77:J77"/>
    <mergeCell ref="L77:M77"/>
    <mergeCell ref="O77:P77"/>
    <mergeCell ref="R77:S77"/>
    <mergeCell ref="U77:V77"/>
    <mergeCell ref="X77:Y77"/>
    <mergeCell ref="R72:S72"/>
    <mergeCell ref="U72:V72"/>
    <mergeCell ref="X72:Y72"/>
    <mergeCell ref="F73:G73"/>
    <mergeCell ref="I73:J73"/>
    <mergeCell ref="L73:M73"/>
    <mergeCell ref="O73:P73"/>
    <mergeCell ref="R73:S73"/>
    <mergeCell ref="U73:V73"/>
    <mergeCell ref="X73:Y73"/>
    <mergeCell ref="B71:B72"/>
    <mergeCell ref="C71:C72"/>
    <mergeCell ref="D71:D72"/>
    <mergeCell ref="E71:E72"/>
    <mergeCell ref="F71:Y71"/>
    <mergeCell ref="AC71:AC72"/>
    <mergeCell ref="F72:G72"/>
    <mergeCell ref="I72:J72"/>
    <mergeCell ref="L72:M72"/>
    <mergeCell ref="O72:P72"/>
    <mergeCell ref="B65:AC65"/>
    <mergeCell ref="AC66:AC70"/>
    <mergeCell ref="F70:G70"/>
    <mergeCell ref="I70:J70"/>
    <mergeCell ref="L70:M70"/>
    <mergeCell ref="O70:P70"/>
    <mergeCell ref="R70:S70"/>
    <mergeCell ref="U70:V70"/>
    <mergeCell ref="X70:Y70"/>
    <mergeCell ref="B60:AC60"/>
    <mergeCell ref="AC61:AC64"/>
    <mergeCell ref="F64:G64"/>
    <mergeCell ref="I64:J64"/>
    <mergeCell ref="L64:M64"/>
    <mergeCell ref="O64:P64"/>
    <mergeCell ref="R64:S64"/>
    <mergeCell ref="U64:V64"/>
    <mergeCell ref="X64:Y64"/>
    <mergeCell ref="B56:AC56"/>
    <mergeCell ref="AC57:AC59"/>
    <mergeCell ref="F59:G59"/>
    <mergeCell ref="I59:J59"/>
    <mergeCell ref="L59:M59"/>
    <mergeCell ref="O59:P59"/>
    <mergeCell ref="R59:S59"/>
    <mergeCell ref="U59:V59"/>
    <mergeCell ref="X59:Y59"/>
    <mergeCell ref="AC52:AC55"/>
    <mergeCell ref="F55:G55"/>
    <mergeCell ref="I55:J55"/>
    <mergeCell ref="L55:M55"/>
    <mergeCell ref="O55:P55"/>
    <mergeCell ref="R55:S55"/>
    <mergeCell ref="U55:V55"/>
    <mergeCell ref="X55:Y55"/>
    <mergeCell ref="AC50:AC51"/>
    <mergeCell ref="F51:G51"/>
    <mergeCell ref="I51:J51"/>
    <mergeCell ref="L51:M51"/>
    <mergeCell ref="O51:P51"/>
    <mergeCell ref="R51:S51"/>
    <mergeCell ref="U51:V51"/>
    <mergeCell ref="X51:Y51"/>
    <mergeCell ref="B47:AC47"/>
    <mergeCell ref="AC48:AC49"/>
    <mergeCell ref="F49:G49"/>
    <mergeCell ref="I49:J49"/>
    <mergeCell ref="L49:M49"/>
    <mergeCell ref="O49:P49"/>
    <mergeCell ref="R49:S49"/>
    <mergeCell ref="U49:V49"/>
    <mergeCell ref="X49:Y49"/>
    <mergeCell ref="AC44:AC46"/>
    <mergeCell ref="F46:G46"/>
    <mergeCell ref="I46:J46"/>
    <mergeCell ref="L46:M46"/>
    <mergeCell ref="O46:P46"/>
    <mergeCell ref="R46:S46"/>
    <mergeCell ref="U46:V46"/>
    <mergeCell ref="X46:Y46"/>
    <mergeCell ref="R42:S42"/>
    <mergeCell ref="U42:V42"/>
    <mergeCell ref="X42:Y42"/>
    <mergeCell ref="F43:G43"/>
    <mergeCell ref="I43:J43"/>
    <mergeCell ref="L43:M43"/>
    <mergeCell ref="O43:P43"/>
    <mergeCell ref="R43:S43"/>
    <mergeCell ref="U43:V43"/>
    <mergeCell ref="X43:Y43"/>
    <mergeCell ref="B41:B42"/>
    <mergeCell ref="C41:C42"/>
    <mergeCell ref="D41:D42"/>
    <mergeCell ref="E41:E42"/>
    <mergeCell ref="F41:Y41"/>
    <mergeCell ref="AC41:AC42"/>
    <mergeCell ref="F42:G42"/>
    <mergeCell ref="I42:J42"/>
    <mergeCell ref="L42:M42"/>
    <mergeCell ref="O42:P42"/>
    <mergeCell ref="B37:AC37"/>
    <mergeCell ref="AC38:AC40"/>
    <mergeCell ref="F40:G40"/>
    <mergeCell ref="I40:J40"/>
    <mergeCell ref="L40:M40"/>
    <mergeCell ref="O40:P40"/>
    <mergeCell ref="R40:S40"/>
    <mergeCell ref="U40:V40"/>
    <mergeCell ref="X40:Y40"/>
    <mergeCell ref="B27:AC27"/>
    <mergeCell ref="AC33:AC36"/>
    <mergeCell ref="F36:G36"/>
    <mergeCell ref="I36:J36"/>
    <mergeCell ref="L36:M36"/>
    <mergeCell ref="O36:P36"/>
    <mergeCell ref="R36:S36"/>
    <mergeCell ref="U36:V36"/>
    <mergeCell ref="X36:Y36"/>
    <mergeCell ref="AC23:AC26"/>
    <mergeCell ref="F26:G26"/>
    <mergeCell ref="I26:J26"/>
    <mergeCell ref="L26:M26"/>
    <mergeCell ref="O26:P26"/>
    <mergeCell ref="R26:S26"/>
    <mergeCell ref="U26:V26"/>
    <mergeCell ref="X26:Y26"/>
    <mergeCell ref="X18:Y18"/>
    <mergeCell ref="B19:AC19"/>
    <mergeCell ref="AC20:AC22"/>
    <mergeCell ref="F22:G22"/>
    <mergeCell ref="I22:J22"/>
    <mergeCell ref="L22:M22"/>
    <mergeCell ref="O22:P22"/>
    <mergeCell ref="R22:S22"/>
    <mergeCell ref="U22:V22"/>
    <mergeCell ref="X22:Y22"/>
    <mergeCell ref="O17:P17"/>
    <mergeCell ref="R17:S17"/>
    <mergeCell ref="U17:V17"/>
    <mergeCell ref="X17:Y17"/>
    <mergeCell ref="F18:G18"/>
    <mergeCell ref="I18:J18"/>
    <mergeCell ref="L18:M18"/>
    <mergeCell ref="O18:P18"/>
    <mergeCell ref="R18:S18"/>
    <mergeCell ref="U18:V18"/>
    <mergeCell ref="B13:AC13"/>
    <mergeCell ref="B16:B17"/>
    <mergeCell ref="C16:C17"/>
    <mergeCell ref="D16:D17"/>
    <mergeCell ref="E16:E17"/>
    <mergeCell ref="F16:Y16"/>
    <mergeCell ref="AC16:AC17"/>
    <mergeCell ref="F17:G17"/>
    <mergeCell ref="I17:J17"/>
    <mergeCell ref="L17:M17"/>
    <mergeCell ref="P4:AC4"/>
    <mergeCell ref="P6:AC6"/>
    <mergeCell ref="P8:AC8"/>
    <mergeCell ref="P9:AC9"/>
    <mergeCell ref="P10:AC10"/>
    <mergeCell ref="P11:Y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4" manualBreakCount="4">
    <brk id="40" max="29" man="1"/>
    <brk id="70" max="29" man="1"/>
    <brk id="101" max="29" man="1"/>
    <brk id="14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 на 01.01.25</vt:lpstr>
      <vt:lpstr>'РАСПИСАНИЕ на 01.01.25'!Область_печати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operuser</cp:lastModifiedBy>
  <dcterms:created xsi:type="dcterms:W3CDTF">2015-06-05T18:19:34Z</dcterms:created>
  <dcterms:modified xsi:type="dcterms:W3CDTF">2025-07-18T10:29:56Z</dcterms:modified>
</cp:coreProperties>
</file>